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9990" windowHeight="534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'БР5'!$A$1:$I$28</definedName>
    <definedName name="_xlnm.Print_Area" localSheetId="2">'В3'!$B$1:$Q$133</definedName>
    <definedName name="_xlnm.Print_Area" localSheetId="6">'дод7'!$B$1:$G$23</definedName>
    <definedName name="_xlnm.Print_Area" localSheetId="7">'Дод8'!$B$1:$G$16</definedName>
    <definedName name="_xlnm.Print_Area" localSheetId="0">'Дох1'!$A$1:$G$114</definedName>
    <definedName name="_xlnm.Print_Area" localSheetId="5">'Прог6'!$B$1:$K$58</definedName>
    <definedName name="_xlnm.Print_Area" localSheetId="3">'Тр4'!$A$1:$V$22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<sst xmlns="http://schemas.openxmlformats.org/spreadsheetml/2006/main" count="1040" uniqueCount="597">
  <si>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</si>
  <si>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</si>
  <si>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</si>
  <si>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</si>
  <si>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</si>
  <si>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</si>
  <si>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</si>
  <si>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</si>
  <si>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</si>
  <si>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</si>
  <si>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</si>
  <si>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</si>
  <si>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</si>
  <si>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</si>
  <si>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</si>
  <si>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</si>
  <si>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</si>
  <si>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</si>
  <si>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</si>
  <si>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</si>
  <si>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</si>
  <si>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</si>
  <si>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</si>
  <si>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</si>
  <si>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</si>
  <si>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</si>
  <si>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</si>
  <si>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</si>
  <si>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</si>
  <si>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</si>
  <si>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</si>
  <si>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</si>
  <si>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</si>
  <si>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</si>
  <si>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</si>
  <si>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</si>
  <si>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</si>
  <si>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</si>
  <si>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</si>
  <si>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</si>
  <si>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</si>
  <si>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</si>
  <si>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</si>
  <si>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</si>
  <si>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</si>
  <si>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</si>
  <si>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</si>
  <si>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</si>
  <si>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</si>
  <si>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</si>
  <si>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</si>
  <si>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</si>
  <si>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</si>
  <si>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</si>
  <si>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</si>
  <si>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</si>
  <si>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</si>
  <si>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</si>
  <si>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</si>
  <si>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</si>
  <si>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</si>
  <si>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</si>
  <si>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</si>
  <si>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</si>
  <si>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</si>
  <si>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</si>
  <si>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</si>
  <si>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</si>
  <si>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</si>
  <si>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</si>
  <si>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</si>
  <si>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</si>
  <si>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</si>
  <si>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</si>
  <si>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</si>
  <si>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</si>
  <si>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</si>
  <si>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</si>
  <si>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</si>
  <si>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</si>
  <si>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</si>
  <si>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</si>
  <si>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</si>
  <si>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</si>
  <si>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</si>
  <si>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</si>
  <si>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</si>
  <si>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</si>
  <si>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</si>
  <si>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</si>
  <si>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</si>
  <si>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</si>
  <si>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</si>
  <si>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</si>
  <si>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</si>
  <si>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</si>
  <si>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</si>
  <si>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</si>
  <si>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</si>
  <si>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</si>
  <si>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</si>
  <si>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</si>
  <si>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</si>
  <si>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</si>
  <si>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</si>
  <si>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</si>
  <si>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</si>
  <si>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</si>
  <si>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</si>
  <si>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</si>
  <si>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</si>
  <si>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</si>
  <si>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</si>
  <si>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</si>
  <si>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</si>
  <si>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</si>
  <si>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</si>
  <si>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</si>
  <si>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</si>
  <si>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</si>
  <si>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</si>
  <si>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</si>
  <si>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</si>
  <si>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</si>
  <si>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</si>
  <si>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</si>
  <si>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</si>
  <si>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</si>
  <si>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</si>
  <si>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</si>
  <si>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</si>
  <si>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</si>
  <si>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</si>
  <si>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</si>
  <si>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</si>
  <si>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</si>
  <si>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</si>
  <si>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</si>
  <si>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</si>
  <si>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</si>
  <si>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</si>
  <si>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</si>
  <si>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</si>
  <si>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</si>
  <si>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</si>
  <si>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</si>
  <si>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</si>
  <si>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</si>
  <si>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</si>
  <si>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</si>
  <si>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</si>
  <si>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</si>
  <si>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</si>
  <si>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</si>
  <si>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</si>
  <si>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</si>
  <si>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</si>
  <si>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</si>
  <si>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</si>
  <si>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</si>
  <si>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</si>
  <si>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</si>
  <si>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</si>
  <si>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</si>
  <si>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</si>
  <si>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</si>
  <si>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</si>
  <si>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</si>
  <si>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</si>
  <si>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</si>
  <si>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</si>
  <si>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</si>
  <si>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</si>
  <si>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</si>
  <si>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</si>
  <si>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</si>
  <si>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</si>
  <si>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</si>
  <si>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</si>
  <si>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</si>
  <si>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</si>
  <si>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</si>
  <si>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</si>
  <si>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</si>
  <si>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</si>
  <si>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</si>
  <si>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</si>
  <si>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</si>
  <si>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</si>
  <si>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</si>
  <si>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</si>
  <si>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</si>
  <si>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</si>
  <si>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</si>
  <si>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</si>
  <si>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</si>
  <si>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</si>
  <si>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</si>
  <si>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</si>
  <si>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>Рішення від 22.12.2018 № 767, із змінами.</t>
  </si>
  <si>
    <t>Програма економічного і соціального розвитку населених пунктів Новгород-сіверської міської ради на 2019 рік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</si>
  <si>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</si>
  <si>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</si>
  <si>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</si>
  <si>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</si>
  <si>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</si>
  <si>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</si>
  <si>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</si>
  <si>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</si>
  <si>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</si>
  <si>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</si>
  <si>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</si>
  <si>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</si>
  <si>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</si>
  <si>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</si>
  <si>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</si>
  <si>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</si>
  <si>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</si>
  <si>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</si>
  <si>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</si>
  <si>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</si>
  <si>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</si>
  <si>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</si>
  <si>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</si>
  <si>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</si>
  <si>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</si>
  <si>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</si>
  <si>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</si>
  <si>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</si>
  <si>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</si>
  <si>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</si>
  <si>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</si>
  <si>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</si>
  <si>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</si>
  <si>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</si>
  <si>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</si>
  <si>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</si>
  <si>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</si>
  <si>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</si>
  <si>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</si>
  <si>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</si>
  <si>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</si>
  <si>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</si>
  <si>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</si>
  <si>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</si>
  <si>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</si>
  <si>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</si>
  <si>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</si>
  <si>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</si>
  <si>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</si>
  <si>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</si>
  <si>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</si>
  <si>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</si>
  <si>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</si>
  <si>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</si>
  <si>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</si>
  <si>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</si>
  <si>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</si>
  <si>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</si>
  <si>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</si>
  <si>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</si>
  <si>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</si>
  <si>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</si>
  <si>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</si>
  <si>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</si>
  <si>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</si>
  <si>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</si>
  <si>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</si>
  <si>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</si>
  <si>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</si>
  <si>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</si>
  <si>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</si>
  <si>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</si>
  <si>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</si>
  <si>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</si>
  <si>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</si>
  <si>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Нерозподілені трансферти з державного бюджету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</si>
  <si>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</si>
  <si>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капітальні видатки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</si>
  <si>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</si>
  <si>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</si>
  <si>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</si>
  <si>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</si>
  <si>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</si>
  <si>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</si>
  <si>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</si>
  <si>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</si>
  <si>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</si>
  <si>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</si>
  <si>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</si>
  <si>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</si>
  <si>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</si>
  <si>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</si>
  <si>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</si>
  <si>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</si>
  <si>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</si>
  <si>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</si>
  <si>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</si>
  <si>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</si>
  <si>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</si>
  <si>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</si>
  <si>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</si>
  <si>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</si>
  <si>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</si>
  <si>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</si>
  <si>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</si>
  <si>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</si>
  <si>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</si>
  <si>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</si>
  <si>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</si>
  <si>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</si>
  <si>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</si>
  <si>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</si>
  <si>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</si>
  <si>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</si>
  <si>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</si>
  <si>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</si>
  <si>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</si>
  <si>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</si>
  <si>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</si>
  <si>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</si>
  <si>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</si>
  <si>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</si>
  <si>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</si>
  <si>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</si>
  <si>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</si>
  <si>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</si>
  <si>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</si>
  <si>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</si>
  <si>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</si>
  <si>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</si>
  <si>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</si>
  <si>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</si>
  <si>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</si>
  <si>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</si>
  <si>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</si>
  <si>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</si>
  <si>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</si>
  <si>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</si>
  <si>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</si>
  <si>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</si>
  <si>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</si>
  <si>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8500</t>
  </si>
  <si>
    <t>0618500</t>
  </si>
  <si>
    <t>Інша діяльність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</si>
  <si>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</si>
  <si>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</si>
  <si>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</si>
  <si>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</si>
  <si>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</si>
  <si>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</si>
  <si>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</si>
  <si>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</si>
  <si>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</si>
  <si>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</si>
  <si>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</si>
  <si>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Інша субвенція (придбання інсуліну, туберкуліну, ліків для інвалідів, енергоносії  для КЗ "Новгород - Сіверський РЦПМСД")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</si>
  <si>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</si>
  <si>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</si>
  <si>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</si>
  <si>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</si>
  <si>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</si>
  <si>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</si>
  <si>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</si>
  <si>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</si>
  <si>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</si>
  <si>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</si>
  <si>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</si>
  <si>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</si>
  <si>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</si>
  <si>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</si>
  <si>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</si>
  <si>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</si>
  <si>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</si>
  <si>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</si>
  <si>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</si>
  <si>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</si>
  <si>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</si>
  <si>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</si>
  <si>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</si>
  <si>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</si>
  <si>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</si>
  <si>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</si>
  <si>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</si>
  <si>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</si>
  <si>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</si>
  <si>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</si>
  <si>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</si>
  <si>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</si>
  <si>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</si>
  <si>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</si>
  <si>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</si>
  <si>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</si>
  <si>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</si>
  <si>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</si>
  <si>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</si>
  <si>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</si>
  <si>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</si>
  <si>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</si>
  <si>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</si>
  <si>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</si>
  <si>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</si>
  <si>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</si>
  <si>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</si>
  <si>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</si>
  <si>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</si>
  <si>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</si>
  <si>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</si>
  <si>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</si>
  <si>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</si>
  <si>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</si>
  <si>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</si>
  <si>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</si>
  <si>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</si>
  <si>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</si>
  <si>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</si>
  <si>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</si>
  <si>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</si>
  <si>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</si>
  <si>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</si>
  <si>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</si>
  <si>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</si>
  <si>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</si>
  <si>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</si>
  <si>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</si>
  <si>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</si>
  <si>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</si>
  <si>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</si>
  <si>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</si>
  <si>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</si>
  <si>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</si>
  <si>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</si>
  <si>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</si>
  <si>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</si>
  <si>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</si>
  <si>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</si>
  <si>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</si>
  <si>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</si>
  <si>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</si>
  <si>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</si>
  <si>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</si>
  <si>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</si>
  <si>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</si>
  <si>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</si>
  <si>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</si>
  <si>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</si>
  <si>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</si>
  <si>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</si>
  <si>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</si>
  <si>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</si>
  <si>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</si>
  <si>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</si>
  <si>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</si>
  <si>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</si>
  <si>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</si>
  <si>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</si>
  <si>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</si>
  <si>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</si>
  <si>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</si>
  <si>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</si>
  <si>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</si>
  <si>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</si>
  <si>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</si>
  <si>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</si>
  <si>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</si>
  <si>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</si>
  <si>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</si>
  <si>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</si>
  <si>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</si>
  <si>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</si>
  <si>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</si>
  <si>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</si>
  <si>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</si>
  <si>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</si>
  <si>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</si>
  <si>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</si>
  <si>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</si>
  <si>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</si>
  <si>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</si>
  <si>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</si>
  <si>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</si>
  <si>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</si>
  <si>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</si>
  <si>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</si>
  <si>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</si>
  <si>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</si>
  <si>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</si>
  <si>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</si>
  <si>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</si>
  <si>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</si>
  <si>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</si>
  <si>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</si>
  <si>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</si>
  <si>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</si>
  <si>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</si>
  <si>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</si>
  <si>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</si>
  <si>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</si>
  <si>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</si>
  <si>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</si>
  <si>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</si>
  <si>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</si>
  <si>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</si>
  <si>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</si>
  <si>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</si>
  <si>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</si>
  <si>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</si>
  <si>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</si>
  <si>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</si>
  <si>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</si>
  <si>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</si>
  <si>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</si>
  <si>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</si>
  <si>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</si>
  <si>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</si>
  <si>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</si>
  <si>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</si>
  <si>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</si>
  <si>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</si>
  <si>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</si>
  <si>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</si>
  <si>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</si>
  <si>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</si>
  <si>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</si>
  <si>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</si>
  <si>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</si>
  <si>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</si>
  <si>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</si>
  <si>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</si>
  <si>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</si>
  <si>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</si>
  <si>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</si>
  <si>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</si>
  <si>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</si>
  <si>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</si>
  <si>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</si>
  <si>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</si>
  <si>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</si>
  <si>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</si>
  <si>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</si>
  <si>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</si>
  <si>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</si>
  <si>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</si>
  <si>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</si>
  <si>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</si>
  <si>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</si>
  <si>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</si>
  <si>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</si>
  <si>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</si>
  <si>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</si>
  <si>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</si>
  <si>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</si>
  <si>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</si>
  <si>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</si>
  <si>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</si>
  <si>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</si>
  <si>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</si>
  <si>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</si>
  <si>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</si>
  <si>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</si>
  <si>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</si>
  <si>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</si>
  <si>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</si>
  <si>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</si>
  <si>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</si>
  <si>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</si>
  <si>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</si>
  <si>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</si>
  <si>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</si>
  <si>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</si>
  <si>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</si>
  <si>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</si>
  <si>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</si>
  <si>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</si>
  <si>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</si>
  <si>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</si>
  <si>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</si>
  <si>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</si>
  <si>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</si>
  <si>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</si>
  <si>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</si>
  <si>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</si>
  <si>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</si>
  <si>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</si>
  <si>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</si>
  <si>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</si>
  <si>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</si>
  <si>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</si>
  <si>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</si>
  <si>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 xml:space="preserve">Додаток № 1   Проект № 16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сесії                                  міської ради VII скликання                                                   від    лютого 2019 року №     )                  </t>
  </si>
  <si>
    <t xml:space="preserve">Додаток № 2   Проект № 16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сесії                                  міської ради VII скликання                                    від    лютого 2019 року №     )                  </t>
  </si>
  <si>
    <t xml:space="preserve">Додаток № 3   Проект № 16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      міської ради VII скликання                                    від    лютого 2019 року №     )                  </t>
  </si>
  <si>
    <t xml:space="preserve">Додаток № 4   Проект №  16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44-ої  позачергової  сесії міської ради VII скликання                                                                  від    лютого 2019 року №     )                  </t>
  </si>
  <si>
    <t xml:space="preserve">Додаток № 5   Проект № 16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             міської ради VII скликання                                    від    лютого 2019 року №     )                  </t>
  </si>
  <si>
    <t xml:space="preserve">Додаток № 6   Проект № 16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 сесії                        міської ради VII скликання                                    від    лютого 2019 року №     )                  </t>
  </si>
  <si>
    <t xml:space="preserve">Додаток № 7   Проект № 16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44-ої  позачергової   сесії міської ради VII скликання                                                від  лютого 2019 року №     )                  </t>
  </si>
  <si>
    <t xml:space="preserve">Додаток № 8   Проект № 16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44-ої  позачергової  сесії                                               міської ради VII скликання                                    від    лютого 2019 року №    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</si>
</sst>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5" fillId="0" borderId="0" xfId="60" applyFont="1" applyProtection="1">
      <alignment/>
      <protection locked="0"/>
    </xf>
    <xf numFmtId="0" fontId="35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1" fillId="0" borderId="0" xfId="60" applyFont="1" applyBorder="1" applyAlignment="1">
      <alignment horizontal="center"/>
      <protection/>
    </xf>
    <xf numFmtId="0" fontId="62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2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3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4" fillId="0" borderId="0" xfId="60" applyNumberFormat="1" applyFont="1" applyFill="1" applyBorder="1" applyProtection="1">
      <alignment/>
      <protection locked="0"/>
    </xf>
    <xf numFmtId="49" fontId="35" fillId="0" borderId="0" xfId="60" applyNumberFormat="1" applyFont="1" applyFill="1" applyAlignment="1" applyProtection="1">
      <alignment horizontal="center"/>
      <protection locked="0"/>
    </xf>
    <xf numFmtId="194" fontId="35" fillId="0" borderId="0" xfId="60" applyNumberFormat="1" applyFont="1" applyFill="1" applyProtection="1">
      <alignment/>
      <protection locked="0"/>
    </xf>
    <xf numFmtId="194" fontId="35" fillId="0" borderId="0" xfId="60" applyNumberFormat="1" applyFont="1" applyProtection="1">
      <alignment/>
      <protection locked="0"/>
    </xf>
    <xf numFmtId="0" fontId="35" fillId="0" borderId="0" xfId="60" applyFont="1">
      <alignment/>
      <protection/>
    </xf>
    <xf numFmtId="0" fontId="35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6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7" fillId="0" borderId="0" xfId="60" applyFont="1" applyFill="1">
      <alignment/>
      <protection/>
    </xf>
    <xf numFmtId="0" fontId="65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37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5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6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68" fillId="0" borderId="0" xfId="60" applyFont="1">
      <alignment/>
      <protection/>
    </xf>
    <xf numFmtId="49" fontId="65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69" fillId="32" borderId="10" xfId="59" applyNumberFormat="1" applyFont="1" applyFill="1" applyBorder="1" applyAlignment="1">
      <alignment horizontal="center" vertical="center"/>
      <protection/>
    </xf>
    <xf numFmtId="0" fontId="70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1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5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2" fillId="0" borderId="10" xfId="0" applyNumberFormat="1" applyFont="1" applyFill="1" applyBorder="1" applyAlignment="1" applyProtection="1">
      <alignment vertical="top" wrapText="1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vertical="justify"/>
      <protection/>
    </xf>
    <xf numFmtId="4" fontId="7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vertical="top" wrapText="1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5" fillId="0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79" fillId="0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>
      <alignment horizontal="right" vertical="center"/>
      <protection/>
    </xf>
    <xf numFmtId="3" fontId="79" fillId="0" borderId="10" xfId="59" applyNumberFormat="1" applyFont="1" applyFill="1" applyBorder="1" applyAlignment="1">
      <alignment horizontal="right" vertical="center" wrapText="1"/>
      <protection/>
    </xf>
    <xf numFmtId="3" fontId="65" fillId="0" borderId="10" xfId="59" applyNumberFormat="1" applyFont="1" applyBorder="1" applyAlignment="1" applyProtection="1">
      <alignment horizontal="right" vertical="center"/>
      <protection locked="0"/>
    </xf>
    <xf numFmtId="3" fontId="80" fillId="0" borderId="10" xfId="59" applyNumberFormat="1" applyFont="1" applyFill="1" applyBorder="1" applyAlignment="1">
      <alignment horizontal="right" vertical="center"/>
      <protection/>
    </xf>
    <xf numFmtId="3" fontId="80" fillId="32" borderId="10" xfId="59" applyNumberFormat="1" applyFont="1" applyFill="1" applyBorder="1" applyAlignment="1">
      <alignment horizontal="right" vertical="center"/>
      <protection/>
    </xf>
    <xf numFmtId="3" fontId="69" fillId="32" borderId="10" xfId="59" applyNumberFormat="1" applyFont="1" applyFill="1" applyBorder="1" applyAlignment="1" applyProtection="1">
      <alignment horizontal="right" vertical="center"/>
      <protection locked="0"/>
    </xf>
    <xf numFmtId="3" fontId="65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2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37" fillId="34" borderId="31" xfId="60" applyNumberFormat="1" applyFont="1" applyFill="1" applyBorder="1" applyAlignment="1">
      <alignment horizontal="right" wrapText="1"/>
      <protection/>
    </xf>
    <xf numFmtId="3" fontId="37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37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37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2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3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196" fontId="53" fillId="0" borderId="32" xfId="60" applyNumberFormat="1" applyFont="1" applyFill="1" applyBorder="1" applyAlignment="1">
      <alignment vertical="center" shrinkToFi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21" xfId="54" applyNumberFormat="1" applyFont="1" applyBorder="1" applyAlignment="1">
      <alignment horizontal="center" vertical="center"/>
      <protection/>
    </xf>
    <xf numFmtId="0" fontId="3" fillId="0" borderId="21" xfId="59" applyFont="1" applyBorder="1" applyAlignment="1">
      <alignment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" fontId="51" fillId="0" borderId="10" xfId="56" applyNumberFormat="1" applyFont="1" applyBorder="1" applyAlignment="1">
      <alignment horizontal="center" vertical="center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3" fontId="65" fillId="0" borderId="10" xfId="59" applyNumberFormat="1" applyFont="1" applyBorder="1" applyAlignment="1">
      <alignment horizontal="right" vertical="center" wrapText="1"/>
      <protection/>
    </xf>
    <xf numFmtId="0" fontId="3" fillId="0" borderId="17" xfId="68" applyFont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0" fontId="13" fillId="0" borderId="10" xfId="59" applyFont="1" applyBorder="1" applyAlignment="1">
      <alignment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0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1" xfId="68" applyNumberFormat="1" applyFont="1" applyBorder="1" applyAlignment="1" applyProtection="1">
      <alignment horizontal="center" vertical="center" wrapText="1"/>
      <protection locked="0"/>
    </xf>
    <xf numFmtId="49" fontId="36" fillId="0" borderId="62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3" xfId="68" applyNumberFormat="1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58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2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0" t="s">
        <v>589</v>
      </c>
      <c r="F2" s="580"/>
      <c r="G2" s="580"/>
    </row>
    <row r="3" spans="5:7" ht="18.75" customHeight="1">
      <c r="E3" s="580"/>
      <c r="F3" s="580"/>
      <c r="G3" s="580"/>
    </row>
    <row r="4" spans="5:7" ht="77.25" customHeight="1">
      <c r="E4" s="580"/>
      <c r="F4" s="580"/>
      <c r="G4" s="580"/>
    </row>
    <row r="5" spans="1:6" ht="61.5" customHeight="1">
      <c r="A5" s="590" t="s">
        <v>201</v>
      </c>
      <c r="B5" s="590"/>
      <c r="C5" s="590"/>
      <c r="D5" s="590"/>
      <c r="E5" s="590"/>
      <c r="F5" s="590"/>
    </row>
    <row r="6" spans="2:6" ht="18">
      <c r="B6" s="36"/>
      <c r="C6" s="36"/>
      <c r="F6" s="32"/>
    </row>
    <row r="7" spans="1:6" s="5" customFormat="1" ht="20.25" customHeight="1">
      <c r="A7" s="581" t="s">
        <v>287</v>
      </c>
      <c r="B7" s="583" t="s">
        <v>345</v>
      </c>
      <c r="C7" s="583" t="s">
        <v>346</v>
      </c>
      <c r="D7" s="585" t="s">
        <v>247</v>
      </c>
      <c r="E7" s="587" t="s">
        <v>248</v>
      </c>
      <c r="F7" s="588"/>
    </row>
    <row r="8" spans="1:6" s="5" customFormat="1" ht="51.75" customHeight="1">
      <c r="A8" s="582"/>
      <c r="B8" s="584"/>
      <c r="C8" s="589"/>
      <c r="D8" s="586"/>
      <c r="E8" s="33" t="s">
        <v>249</v>
      </c>
      <c r="F8" s="34" t="s">
        <v>267</v>
      </c>
    </row>
    <row r="9" spans="1:6" s="19" customFormat="1" ht="22.5" customHeight="1">
      <c r="A9" s="18">
        <v>1</v>
      </c>
      <c r="B9" s="37">
        <v>2</v>
      </c>
      <c r="C9" s="37" t="s">
        <v>347</v>
      </c>
      <c r="D9" s="18" t="s">
        <v>348</v>
      </c>
      <c r="E9" s="18" t="s">
        <v>349</v>
      </c>
      <c r="F9" s="18" t="s">
        <v>350</v>
      </c>
    </row>
    <row r="10" spans="1:6" s="24" customFormat="1" ht="18" customHeight="1">
      <c r="A10" s="20">
        <v>10000000</v>
      </c>
      <c r="B10" s="38" t="s">
        <v>250</v>
      </c>
      <c r="C10" s="405">
        <f>D10+E10</f>
        <v>47753400</v>
      </c>
      <c r="D10" s="404">
        <f>D11+D19+D24+D30+D48</f>
        <v>47715000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251</v>
      </c>
      <c r="C11" s="405">
        <f aca="true" t="shared" si="0" ref="C11:C101">D11+E11</f>
        <v>31501600</v>
      </c>
      <c r="D11" s="404">
        <f>SUM(D12,D17)</f>
        <v>31501600</v>
      </c>
      <c r="E11" s="395"/>
      <c r="F11" s="395"/>
    </row>
    <row r="12" spans="1:6" ht="18.75">
      <c r="A12" s="20">
        <v>11010000</v>
      </c>
      <c r="B12" s="25" t="s">
        <v>308</v>
      </c>
      <c r="C12" s="405">
        <f t="shared" si="0"/>
        <v>31492700</v>
      </c>
      <c r="D12" s="404">
        <f>SUM(D13,D14,D15,D16,)</f>
        <v>31492700</v>
      </c>
      <c r="E12" s="395"/>
      <c r="F12" s="395"/>
    </row>
    <row r="13" spans="1:6" ht="47.25">
      <c r="A13" s="10">
        <v>11010100</v>
      </c>
      <c r="B13" s="41" t="s">
        <v>380</v>
      </c>
      <c r="C13" s="405">
        <f t="shared" si="0"/>
        <v>28601100</v>
      </c>
      <c r="D13" s="413">
        <v>28601100</v>
      </c>
      <c r="E13" s="397"/>
      <c r="F13" s="397"/>
    </row>
    <row r="14" spans="1:6" ht="61.5" customHeight="1">
      <c r="A14" s="7">
        <v>11010200</v>
      </c>
      <c r="B14" s="54" t="s">
        <v>382</v>
      </c>
      <c r="C14" s="405">
        <f t="shared" si="0"/>
        <v>2631000</v>
      </c>
      <c r="D14" s="413">
        <v>2631000</v>
      </c>
      <c r="E14" s="397"/>
      <c r="F14" s="397"/>
    </row>
    <row r="15" spans="1:6" ht="47.25">
      <c r="A15" s="10">
        <v>11010400</v>
      </c>
      <c r="B15" s="55" t="s">
        <v>370</v>
      </c>
      <c r="C15" s="405">
        <f t="shared" si="0"/>
        <v>185600</v>
      </c>
      <c r="D15" s="413">
        <v>185600</v>
      </c>
      <c r="E15" s="397"/>
      <c r="F15" s="397"/>
    </row>
    <row r="16" spans="1:6" ht="31.5">
      <c r="A16" s="7">
        <v>11010500</v>
      </c>
      <c r="B16" s="56" t="s">
        <v>383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252</v>
      </c>
      <c r="C17" s="405">
        <f t="shared" si="0"/>
        <v>8900</v>
      </c>
      <c r="D17" s="404">
        <f>D18</f>
        <v>8900</v>
      </c>
      <c r="E17" s="395"/>
      <c r="F17" s="395"/>
    </row>
    <row r="18" spans="1:6" s="6" customFormat="1" ht="31.5">
      <c r="A18" s="7">
        <v>11020200</v>
      </c>
      <c r="B18" s="4" t="s">
        <v>310</v>
      </c>
      <c r="C18" s="405">
        <f t="shared" si="0"/>
        <v>8900</v>
      </c>
      <c r="D18" s="413">
        <v>8900</v>
      </c>
      <c r="E18" s="396"/>
      <c r="F18" s="396"/>
    </row>
    <row r="19" spans="1:6" s="5" customFormat="1" ht="37.5">
      <c r="A19" s="20">
        <v>13000000</v>
      </c>
      <c r="B19" s="25" t="s">
        <v>379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324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143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99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100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338</v>
      </c>
      <c r="C24" s="405">
        <f t="shared" si="0"/>
        <v>3024000</v>
      </c>
      <c r="D24" s="404">
        <f>SUM(D25,D27,D29)</f>
        <v>3024000</v>
      </c>
      <c r="E24" s="398"/>
      <c r="F24" s="398"/>
    </row>
    <row r="25" spans="1:6" s="45" customFormat="1" ht="37.5">
      <c r="A25" s="410">
        <v>14020000</v>
      </c>
      <c r="B25" s="411" t="s">
        <v>339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340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341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340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336</v>
      </c>
      <c r="C29" s="405">
        <f t="shared" si="0"/>
        <v>1801000</v>
      </c>
      <c r="D29" s="404">
        <v>1801000</v>
      </c>
      <c r="E29" s="398"/>
      <c r="F29" s="398"/>
    </row>
    <row r="30" spans="1:6" ht="18" customHeight="1">
      <c r="A30" s="20">
        <v>18000000</v>
      </c>
      <c r="B30" s="25" t="s">
        <v>331</v>
      </c>
      <c r="C30" s="405">
        <f t="shared" si="0"/>
        <v>13178700</v>
      </c>
      <c r="D30" s="404">
        <f>D31+D41+D44</f>
        <v>13178700</v>
      </c>
      <c r="E30" s="395"/>
      <c r="F30" s="395"/>
    </row>
    <row r="31" spans="1:6" ht="18" customHeight="1">
      <c r="A31" s="20">
        <v>18010000</v>
      </c>
      <c r="B31" s="25" t="s">
        <v>332</v>
      </c>
      <c r="C31" s="405">
        <f t="shared" si="0"/>
        <v>7633300</v>
      </c>
      <c r="D31" s="404">
        <f>D32+D33+D34+D35+D36+D37+D38+D39+D40</f>
        <v>7633300</v>
      </c>
      <c r="E31" s="396"/>
      <c r="F31" s="396"/>
    </row>
    <row r="32" spans="1:6" ht="45.75" customHeight="1">
      <c r="A32" s="10">
        <v>18010100</v>
      </c>
      <c r="B32" s="41" t="s">
        <v>351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333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384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337</v>
      </c>
      <c r="C35" s="418">
        <v>561300</v>
      </c>
      <c r="D35" s="413">
        <v>561300</v>
      </c>
      <c r="E35" s="396" t="s">
        <v>386</v>
      </c>
      <c r="F35" s="396"/>
    </row>
    <row r="36" spans="1:6" s="44" customFormat="1" ht="18.75">
      <c r="A36" s="10">
        <v>18010500</v>
      </c>
      <c r="B36" s="41" t="s">
        <v>288</v>
      </c>
      <c r="C36" s="412">
        <f t="shared" si="0"/>
        <v>3040000</v>
      </c>
      <c r="D36" s="413">
        <v>3040000</v>
      </c>
      <c r="E36" s="396"/>
      <c r="F36" s="396"/>
    </row>
    <row r="37" spans="1:6" s="44" customFormat="1" ht="18.75">
      <c r="A37" s="10">
        <v>18010600</v>
      </c>
      <c r="B37" s="41" t="s">
        <v>289</v>
      </c>
      <c r="C37" s="412">
        <f t="shared" si="0"/>
        <v>2980000</v>
      </c>
      <c r="D37" s="413">
        <v>2980000</v>
      </c>
      <c r="E37" s="396"/>
      <c r="F37" s="396"/>
    </row>
    <row r="38" spans="1:6" s="44" customFormat="1" ht="18.75">
      <c r="A38" s="10">
        <v>18010700</v>
      </c>
      <c r="B38" s="41" t="s">
        <v>304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305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334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309</v>
      </c>
      <c r="C41" s="418">
        <f t="shared" si="0"/>
        <v>7800</v>
      </c>
      <c r="D41" s="419">
        <f>SUM(D42:D43)</f>
        <v>7800</v>
      </c>
      <c r="E41" s="397"/>
      <c r="F41" s="397"/>
    </row>
    <row r="42" spans="1:6" ht="18" customHeight="1">
      <c r="A42" s="7">
        <v>18030100</v>
      </c>
      <c r="B42" s="4" t="s">
        <v>312</v>
      </c>
      <c r="C42" s="412">
        <f t="shared" si="0"/>
        <v>6600</v>
      </c>
      <c r="D42" s="413">
        <v>6600</v>
      </c>
      <c r="E42" s="396"/>
      <c r="F42" s="396"/>
    </row>
    <row r="43" spans="1:6" ht="18" customHeight="1">
      <c r="A43" s="7">
        <v>18030200</v>
      </c>
      <c r="B43" s="4" t="s">
        <v>313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314</v>
      </c>
      <c r="C44" s="418">
        <f t="shared" si="0"/>
        <v>5537600</v>
      </c>
      <c r="D44" s="419">
        <f>SUM(D45,D46,D47)</f>
        <v>5537600</v>
      </c>
      <c r="E44" s="399"/>
      <c r="F44" s="399"/>
    </row>
    <row r="45" spans="1:6" ht="18" customHeight="1">
      <c r="A45" s="7">
        <v>18050300</v>
      </c>
      <c r="B45" s="4" t="s">
        <v>315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316</v>
      </c>
      <c r="C46" s="412">
        <f t="shared" si="0"/>
        <v>4851000</v>
      </c>
      <c r="D46" s="413">
        <v>4851000</v>
      </c>
      <c r="E46" s="397"/>
      <c r="F46" s="397"/>
    </row>
    <row r="47" spans="1:11" ht="69.75" customHeight="1">
      <c r="A47" s="8">
        <v>18050500</v>
      </c>
      <c r="B47" s="56" t="s">
        <v>371</v>
      </c>
      <c r="C47" s="412">
        <f t="shared" si="0"/>
        <v>185000</v>
      </c>
      <c r="D47" s="413">
        <v>185000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317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318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319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325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326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253</v>
      </c>
      <c r="C53" s="405">
        <f t="shared" si="0"/>
        <v>2235000</v>
      </c>
      <c r="D53" s="404">
        <f>D54+D58+D69+D74</f>
        <v>1294100</v>
      </c>
      <c r="E53" s="404">
        <f>E54+E58+E69+E74</f>
        <v>940900</v>
      </c>
      <c r="F53" s="404">
        <f>F54+F58+F69+F74</f>
        <v>5000</v>
      </c>
    </row>
    <row r="54" spans="1:6" s="5" customFormat="1" ht="18" customHeight="1">
      <c r="A54" s="20">
        <v>21000000</v>
      </c>
      <c r="B54" s="25" t="s">
        <v>254</v>
      </c>
      <c r="C54" s="405">
        <f t="shared" si="0"/>
        <v>22600</v>
      </c>
      <c r="D54" s="404">
        <f>SUM(D55:D56)</f>
        <v>22600</v>
      </c>
      <c r="E54" s="395"/>
      <c r="F54" s="395"/>
    </row>
    <row r="55" spans="1:6" s="5" customFormat="1" ht="42" customHeight="1">
      <c r="A55" s="10">
        <v>21010300</v>
      </c>
      <c r="B55" s="55" t="s">
        <v>372</v>
      </c>
      <c r="C55" s="405">
        <f t="shared" si="0"/>
        <v>7600</v>
      </c>
      <c r="D55" s="413">
        <v>7600</v>
      </c>
      <c r="E55" s="396"/>
      <c r="F55" s="396"/>
    </row>
    <row r="56" spans="1:6" ht="18.75" customHeight="1">
      <c r="A56" s="8">
        <v>21080000</v>
      </c>
      <c r="B56" s="3" t="s">
        <v>259</v>
      </c>
      <c r="C56" s="418">
        <f t="shared" si="0"/>
        <v>15000</v>
      </c>
      <c r="D56" s="419">
        <v>15000</v>
      </c>
      <c r="E56" s="397"/>
      <c r="F56" s="397"/>
    </row>
    <row r="57" spans="1:6" s="6" customFormat="1" ht="18" customHeight="1">
      <c r="A57" s="7">
        <v>21081100</v>
      </c>
      <c r="B57" s="4" t="s">
        <v>268</v>
      </c>
      <c r="C57" s="412">
        <f t="shared" si="0"/>
        <v>15000</v>
      </c>
      <c r="D57" s="413">
        <v>15000</v>
      </c>
      <c r="E57" s="396"/>
      <c r="F57" s="396"/>
    </row>
    <row r="58" spans="1:6" s="5" customFormat="1" ht="37.5">
      <c r="A58" s="20">
        <v>22000000</v>
      </c>
      <c r="B58" s="25" t="s">
        <v>255</v>
      </c>
      <c r="C58" s="405">
        <f t="shared" si="0"/>
        <v>1264000</v>
      </c>
      <c r="D58" s="404">
        <f>SUM(D61,D65,D67)</f>
        <v>1264000</v>
      </c>
      <c r="E58" s="395"/>
      <c r="F58" s="395"/>
    </row>
    <row r="59" spans="1:6" s="5" customFormat="1" ht="18.75" hidden="1">
      <c r="A59" s="421">
        <v>22010000</v>
      </c>
      <c r="B59" s="422" t="s">
        <v>311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327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381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322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373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323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286</v>
      </c>
      <c r="C65" s="405">
        <f t="shared" si="0"/>
        <v>81600</v>
      </c>
      <c r="D65" s="404">
        <f>D66</f>
        <v>81600</v>
      </c>
      <c r="E65" s="395"/>
      <c r="F65" s="395"/>
    </row>
    <row r="66" spans="1:6" s="6" customFormat="1" ht="31.5">
      <c r="A66" s="10">
        <v>22080400</v>
      </c>
      <c r="B66" s="41" t="s">
        <v>256</v>
      </c>
      <c r="C66" s="418">
        <f t="shared" si="0"/>
        <v>81600</v>
      </c>
      <c r="D66" s="413">
        <v>81600</v>
      </c>
      <c r="E66" s="396"/>
      <c r="F66" s="396"/>
    </row>
    <row r="67" spans="1:6" ht="18" customHeight="1">
      <c r="A67" s="20">
        <v>22090000</v>
      </c>
      <c r="B67" s="25" t="s">
        <v>257</v>
      </c>
      <c r="C67" s="405">
        <f t="shared" si="0"/>
        <v>11000</v>
      </c>
      <c r="D67" s="404">
        <f>SUM(D68)</f>
        <v>11000</v>
      </c>
      <c r="E67" s="395"/>
      <c r="F67" s="395"/>
    </row>
    <row r="68" spans="1:6" ht="47.25">
      <c r="A68" s="10">
        <v>22090100</v>
      </c>
      <c r="B68" s="41" t="s">
        <v>306</v>
      </c>
      <c r="C68" s="412">
        <f t="shared" si="0"/>
        <v>11000</v>
      </c>
      <c r="D68" s="413">
        <v>11000</v>
      </c>
      <c r="E68" s="397"/>
      <c r="F68" s="397"/>
    </row>
    <row r="69" spans="1:6" s="5" customFormat="1" ht="18" customHeight="1">
      <c r="A69" s="20">
        <v>24000000</v>
      </c>
      <c r="B69" s="25" t="s">
        <v>258</v>
      </c>
      <c r="C69" s="405">
        <f t="shared" si="0"/>
        <v>12800</v>
      </c>
      <c r="D69" s="404">
        <f>D71</f>
        <v>7500</v>
      </c>
      <c r="E69" s="195">
        <f>SUM(E70,E73)</f>
        <v>5300</v>
      </c>
      <c r="F69" s="195">
        <f>SUM(F70,F73)</f>
        <v>5000</v>
      </c>
    </row>
    <row r="70" spans="1:6" s="5" customFormat="1" ht="18" customHeight="1">
      <c r="A70" s="20">
        <v>24060000</v>
      </c>
      <c r="B70" s="25" t="s">
        <v>259</v>
      </c>
      <c r="C70" s="405">
        <f t="shared" si="0"/>
        <v>7800</v>
      </c>
      <c r="D70" s="404">
        <f>SUM(D71,D72)</f>
        <v>7500</v>
      </c>
      <c r="E70" s="195">
        <f>SUM(E71,E72)</f>
        <v>300</v>
      </c>
      <c r="F70" s="195">
        <v>0</v>
      </c>
    </row>
    <row r="71" spans="1:6" s="6" customFormat="1" ht="19.5" customHeight="1">
      <c r="A71" s="10">
        <v>24060300</v>
      </c>
      <c r="B71" s="41" t="s">
        <v>259</v>
      </c>
      <c r="C71" s="418">
        <f t="shared" si="0"/>
        <v>7500</v>
      </c>
      <c r="D71" s="413">
        <v>7500</v>
      </c>
      <c r="E71" s="194"/>
      <c r="F71" s="194"/>
    </row>
    <row r="72" spans="1:6" s="6" customFormat="1" ht="45.75" customHeight="1">
      <c r="A72" s="59">
        <v>24062100</v>
      </c>
      <c r="B72" s="54" t="s">
        <v>385</v>
      </c>
      <c r="C72" s="418">
        <f t="shared" si="0"/>
        <v>300</v>
      </c>
      <c r="D72" s="413">
        <v>0</v>
      </c>
      <c r="E72" s="193">
        <v>300</v>
      </c>
      <c r="F72" s="193">
        <v>0</v>
      </c>
    </row>
    <row r="73" spans="1:6" s="51" customFormat="1" ht="40.5" customHeight="1">
      <c r="A73" s="10">
        <v>24170000</v>
      </c>
      <c r="B73" s="3" t="s">
        <v>378</v>
      </c>
      <c r="C73" s="418">
        <f t="shared" si="0"/>
        <v>5000</v>
      </c>
      <c r="D73" s="419">
        <v>0</v>
      </c>
      <c r="E73" s="403">
        <v>5000</v>
      </c>
      <c r="F73" s="403">
        <v>5000</v>
      </c>
    </row>
    <row r="74" spans="1:6" s="5" customFormat="1" ht="18" customHeight="1">
      <c r="A74" s="20">
        <v>25000000</v>
      </c>
      <c r="B74" s="25" t="s">
        <v>260</v>
      </c>
      <c r="C74" s="405">
        <f t="shared" si="0"/>
        <v>935600</v>
      </c>
      <c r="D74" s="404"/>
      <c r="E74" s="195">
        <v>935600</v>
      </c>
      <c r="F74" s="395"/>
    </row>
    <row r="75" spans="1:6" s="24" customFormat="1" ht="18" customHeight="1">
      <c r="A75" s="20">
        <v>30000000</v>
      </c>
      <c r="B75" s="25" t="s">
        <v>266</v>
      </c>
      <c r="C75" s="405">
        <f t="shared" si="0"/>
        <v>0</v>
      </c>
      <c r="D75" s="404">
        <f>D76</f>
        <v>0</v>
      </c>
      <c r="E75" s="404">
        <f>E77</f>
        <v>0</v>
      </c>
      <c r="F75" s="404">
        <f>F77</f>
        <v>0</v>
      </c>
    </row>
    <row r="76" spans="1:7" s="49" customFormat="1" ht="58.5" customHeight="1">
      <c r="A76" s="10">
        <v>31010200</v>
      </c>
      <c r="B76" s="55" t="s">
        <v>377</v>
      </c>
      <c r="C76" s="405">
        <f t="shared" si="0"/>
        <v>0</v>
      </c>
      <c r="D76" s="413"/>
      <c r="E76" s="193"/>
      <c r="F76" s="193"/>
      <c r="G76" s="50"/>
    </row>
    <row r="77" spans="1:6" s="5" customFormat="1" ht="18" customHeight="1">
      <c r="A77" s="20">
        <v>33000000</v>
      </c>
      <c r="B77" s="25" t="s">
        <v>550</v>
      </c>
      <c r="C77" s="405">
        <f t="shared" si="0"/>
        <v>0</v>
      </c>
      <c r="D77" s="404"/>
      <c r="E77" s="195">
        <f>E78</f>
        <v>0</v>
      </c>
      <c r="F77" s="195">
        <f>F78</f>
        <v>0</v>
      </c>
    </row>
    <row r="78" spans="1:6" s="5" customFormat="1" ht="18" customHeight="1">
      <c r="A78" s="8">
        <v>33010000</v>
      </c>
      <c r="B78" s="3" t="s">
        <v>551</v>
      </c>
      <c r="C78" s="418">
        <f t="shared" si="0"/>
        <v>0</v>
      </c>
      <c r="D78" s="404"/>
      <c r="E78" s="402">
        <f>E79</f>
        <v>0</v>
      </c>
      <c r="F78" s="402">
        <f>E78</f>
        <v>0</v>
      </c>
    </row>
    <row r="79" spans="1:6" s="6" customFormat="1" ht="25.5" customHeight="1">
      <c r="A79" s="7">
        <v>33010100</v>
      </c>
      <c r="B79" s="4" t="s">
        <v>61</v>
      </c>
      <c r="C79" s="412">
        <f t="shared" si="0"/>
        <v>0</v>
      </c>
      <c r="D79" s="413"/>
      <c r="E79" s="193">
        <v>0</v>
      </c>
      <c r="F79" s="193">
        <f>E79</f>
        <v>0</v>
      </c>
    </row>
    <row r="80" spans="1:6" ht="47.25" hidden="1">
      <c r="A80" s="10">
        <v>50080200</v>
      </c>
      <c r="B80" s="41" t="s">
        <v>307</v>
      </c>
      <c r="C80" s="393">
        <f t="shared" si="0"/>
        <v>0</v>
      </c>
      <c r="D80" s="397"/>
      <c r="E80" s="396"/>
      <c r="F80" s="397"/>
    </row>
    <row r="81" spans="1:8" s="27" customFormat="1" ht="18" customHeight="1">
      <c r="A81" s="26"/>
      <c r="B81" s="39" t="s">
        <v>269</v>
      </c>
      <c r="C81" s="426">
        <f t="shared" si="0"/>
        <v>49988400</v>
      </c>
      <c r="D81" s="425">
        <f>D10+D53+D75</f>
        <v>49009100</v>
      </c>
      <c r="E81" s="425">
        <f>E10+E53+E75</f>
        <v>979300</v>
      </c>
      <c r="F81" s="425">
        <f>F10+F53+F75</f>
        <v>5000</v>
      </c>
      <c r="G81" s="42"/>
      <c r="H81" s="28"/>
    </row>
    <row r="82" spans="1:6" s="2" customFormat="1" ht="37.5">
      <c r="A82" s="20">
        <v>40000000</v>
      </c>
      <c r="B82" s="25" t="s">
        <v>261</v>
      </c>
      <c r="C82" s="405">
        <f t="shared" si="0"/>
        <v>66770950</v>
      </c>
      <c r="D82" s="404">
        <f>D83</f>
        <v>66770950</v>
      </c>
      <c r="E82" s="394"/>
      <c r="F82" s="394"/>
    </row>
    <row r="83" spans="1:6" s="5" customFormat="1" ht="18" customHeight="1">
      <c r="A83" s="20">
        <v>41000000</v>
      </c>
      <c r="B83" s="25" t="s">
        <v>262</v>
      </c>
      <c r="C83" s="405">
        <f t="shared" si="0"/>
        <v>66770950</v>
      </c>
      <c r="D83" s="404">
        <f>D84+D86+D93+D91</f>
        <v>66770950</v>
      </c>
      <c r="E83" s="395"/>
      <c r="F83" s="395"/>
    </row>
    <row r="84" spans="1:6" ht="18" customHeight="1">
      <c r="A84" s="11">
        <v>41020000</v>
      </c>
      <c r="B84" s="16" t="s">
        <v>263</v>
      </c>
      <c r="C84" s="405">
        <f t="shared" si="0"/>
        <v>0</v>
      </c>
      <c r="D84" s="404">
        <f>D85</f>
        <v>0</v>
      </c>
      <c r="E84" s="195"/>
      <c r="F84" s="395"/>
    </row>
    <row r="85" spans="1:6" s="53" customFormat="1" ht="18.75">
      <c r="A85" s="10">
        <v>41020100</v>
      </c>
      <c r="B85" s="4" t="s">
        <v>328</v>
      </c>
      <c r="C85" s="412">
        <f t="shared" si="0"/>
        <v>0</v>
      </c>
      <c r="D85" s="413">
        <v>0</v>
      </c>
      <c r="E85" s="194"/>
      <c r="F85" s="396"/>
    </row>
    <row r="86" spans="1:6" ht="39.75" customHeight="1">
      <c r="A86" s="20">
        <v>41030000</v>
      </c>
      <c r="B86" s="25" t="s">
        <v>82</v>
      </c>
      <c r="C86" s="405">
        <f t="shared" si="0"/>
        <v>23737500</v>
      </c>
      <c r="D86" s="404">
        <f>D87+D89+D90</f>
        <v>23737500</v>
      </c>
      <c r="E86" s="395"/>
      <c r="F86" s="395"/>
    </row>
    <row r="87" spans="1:6" s="6" customFormat="1" ht="18.75">
      <c r="A87" s="7">
        <v>41033900</v>
      </c>
      <c r="B87" s="406" t="s">
        <v>329</v>
      </c>
      <c r="C87" s="412">
        <f t="shared" si="0"/>
        <v>13403700</v>
      </c>
      <c r="D87" s="413">
        <v>13403700</v>
      </c>
      <c r="E87" s="396"/>
      <c r="F87" s="396"/>
    </row>
    <row r="88" spans="1:6" s="6" customFormat="1" ht="140.25" customHeight="1" hidden="1">
      <c r="A88" s="7">
        <v>41030700</v>
      </c>
      <c r="B88" s="4" t="s">
        <v>275</v>
      </c>
      <c r="C88" s="412">
        <f t="shared" si="0"/>
        <v>0</v>
      </c>
      <c r="D88" s="413"/>
      <c r="E88" s="396"/>
      <c r="F88" s="396"/>
    </row>
    <row r="89" spans="1:6" s="6" customFormat="1" ht="36.75" customHeight="1">
      <c r="A89" s="7">
        <v>41034200</v>
      </c>
      <c r="B89" s="4" t="s">
        <v>330</v>
      </c>
      <c r="C89" s="412">
        <f t="shared" si="0"/>
        <v>10089800</v>
      </c>
      <c r="D89" s="413">
        <v>10089800</v>
      </c>
      <c r="E89" s="396"/>
      <c r="F89" s="396"/>
    </row>
    <row r="90" spans="1:6" s="6" customFormat="1" ht="48" customHeight="1">
      <c r="A90" s="59">
        <v>41034500</v>
      </c>
      <c r="B90" s="54" t="s">
        <v>335</v>
      </c>
      <c r="C90" s="412">
        <f t="shared" si="0"/>
        <v>244000</v>
      </c>
      <c r="D90" s="413">
        <v>244000</v>
      </c>
      <c r="E90" s="396"/>
      <c r="F90" s="396"/>
    </row>
    <row r="91" spans="1:6" s="6" customFormat="1" ht="46.5" customHeight="1">
      <c r="A91" s="410">
        <v>41040000</v>
      </c>
      <c r="B91" s="411" t="s">
        <v>54</v>
      </c>
      <c r="C91" s="405">
        <f>SUM(D91)</f>
        <v>902100</v>
      </c>
      <c r="D91" s="404">
        <f>SUM(D92)</f>
        <v>902100</v>
      </c>
      <c r="E91" s="396"/>
      <c r="F91" s="396"/>
    </row>
    <row r="92" spans="1:6" s="6" customFormat="1" ht="61.5" customHeight="1">
      <c r="A92" s="507">
        <v>41040200</v>
      </c>
      <c r="B92" s="508" t="s">
        <v>55</v>
      </c>
      <c r="C92" s="412">
        <f>SUM(D92)</f>
        <v>902100</v>
      </c>
      <c r="D92" s="413">
        <v>902100</v>
      </c>
      <c r="E92" s="396"/>
      <c r="F92" s="396"/>
    </row>
    <row r="93" spans="1:6" s="6" customFormat="1" ht="36" customHeight="1">
      <c r="A93" s="410">
        <v>41050000</v>
      </c>
      <c r="B93" s="411" t="s">
        <v>83</v>
      </c>
      <c r="C93" s="405">
        <f>SUM(D93:E93)</f>
        <v>42131350</v>
      </c>
      <c r="D93" s="404">
        <f>SUM(D94,D95,D96,D97,D98,D100,D99,D102,D101)</f>
        <v>42131350</v>
      </c>
      <c r="E93" s="396" t="s">
        <v>386</v>
      </c>
      <c r="F93" s="396"/>
    </row>
    <row r="94" spans="1:6" s="6" customFormat="1" ht="118.5" customHeight="1">
      <c r="A94" s="407">
        <v>41050100</v>
      </c>
      <c r="B94" s="408" t="s">
        <v>84</v>
      </c>
      <c r="C94" s="412">
        <f t="shared" si="0"/>
        <v>21735700</v>
      </c>
      <c r="D94" s="413">
        <v>21735700</v>
      </c>
      <c r="E94" s="396"/>
      <c r="F94" s="396"/>
    </row>
    <row r="95" spans="1:6" s="6" customFormat="1" ht="62.25" customHeight="1" hidden="1">
      <c r="A95" s="7">
        <v>41030700</v>
      </c>
      <c r="B95" s="4" t="s">
        <v>275</v>
      </c>
      <c r="C95" s="414">
        <f t="shared" si="0"/>
        <v>0</v>
      </c>
      <c r="D95" s="415"/>
      <c r="E95" s="396"/>
      <c r="F95" s="396"/>
    </row>
    <row r="96" spans="1:6" s="6" customFormat="1" ht="63" hidden="1">
      <c r="A96" s="409">
        <v>41050200</v>
      </c>
      <c r="B96" s="408" t="s">
        <v>85</v>
      </c>
      <c r="C96" s="414">
        <f t="shared" si="0"/>
        <v>0</v>
      </c>
      <c r="D96" s="415"/>
      <c r="E96" s="396"/>
      <c r="F96" s="396"/>
    </row>
    <row r="97" spans="1:6" s="6" customFormat="1" ht="63">
      <c r="A97" s="409">
        <v>41050200</v>
      </c>
      <c r="B97" s="408" t="s">
        <v>85</v>
      </c>
      <c r="C97" s="412">
        <f t="shared" si="0"/>
        <v>1645400</v>
      </c>
      <c r="D97" s="413">
        <v>1645400</v>
      </c>
      <c r="E97" s="396"/>
      <c r="F97" s="396"/>
    </row>
    <row r="98" spans="1:6" s="6" customFormat="1" ht="180.75" customHeight="1">
      <c r="A98" s="409">
        <v>41050300</v>
      </c>
      <c r="B98" s="420" t="s">
        <v>86</v>
      </c>
      <c r="C98" s="412">
        <f t="shared" si="0"/>
        <v>17131800</v>
      </c>
      <c r="D98" s="413">
        <v>17131800</v>
      </c>
      <c r="E98" s="396"/>
      <c r="F98" s="396"/>
    </row>
    <row r="99" spans="1:6" s="6" customFormat="1" ht="150" customHeight="1">
      <c r="A99" s="409">
        <v>41050700</v>
      </c>
      <c r="B99" s="420" t="s">
        <v>87</v>
      </c>
      <c r="C99" s="412">
        <f t="shared" si="0"/>
        <v>962800</v>
      </c>
      <c r="D99" s="416">
        <v>962800</v>
      </c>
      <c r="E99" s="400"/>
      <c r="F99" s="396"/>
    </row>
    <row r="100" spans="1:9" s="6" customFormat="1" ht="51" customHeight="1">
      <c r="A100" s="507">
        <v>41051100</v>
      </c>
      <c r="B100" s="508" t="s">
        <v>209</v>
      </c>
      <c r="C100" s="412">
        <f t="shared" si="0"/>
        <v>211450</v>
      </c>
      <c r="D100" s="416">
        <v>211450</v>
      </c>
      <c r="E100" s="400"/>
      <c r="F100" s="396"/>
      <c r="I100" s="406"/>
    </row>
    <row r="101" spans="1:6" s="6" customFormat="1" ht="47.25" customHeight="1">
      <c r="A101" s="507">
        <v>41051200</v>
      </c>
      <c r="B101" s="508" t="s">
        <v>53</v>
      </c>
      <c r="C101" s="412">
        <f t="shared" si="0"/>
        <v>419700</v>
      </c>
      <c r="D101" s="416">
        <v>419700</v>
      </c>
      <c r="E101" s="400"/>
      <c r="F101" s="396"/>
    </row>
    <row r="102" spans="1:6" s="6" customFormat="1" ht="18.75">
      <c r="A102" s="409">
        <v>41053900</v>
      </c>
      <c r="B102" s="408" t="s">
        <v>519</v>
      </c>
      <c r="C102" s="412">
        <f aca="true" t="shared" si="1" ref="C102:C110">D102+E102</f>
        <v>24500</v>
      </c>
      <c r="D102" s="413">
        <v>24500</v>
      </c>
      <c r="E102" s="400"/>
      <c r="F102" s="396"/>
    </row>
    <row r="103" spans="1:6" ht="63" hidden="1">
      <c r="A103" s="9">
        <v>41036000</v>
      </c>
      <c r="B103" s="47" t="s">
        <v>282</v>
      </c>
      <c r="C103" s="393">
        <f t="shared" si="1"/>
        <v>0</v>
      </c>
      <c r="D103" s="397"/>
      <c r="E103" s="401"/>
      <c r="F103" s="397"/>
    </row>
    <row r="104" spans="1:6" ht="62.25" customHeight="1" hidden="1">
      <c r="A104" s="9">
        <v>41036300</v>
      </c>
      <c r="B104" s="47" t="s">
        <v>279</v>
      </c>
      <c r="C104" s="393">
        <f t="shared" si="1"/>
        <v>0</v>
      </c>
      <c r="D104" s="397"/>
      <c r="E104" s="401"/>
      <c r="F104" s="397"/>
    </row>
    <row r="105" spans="1:6" ht="62.25" customHeight="1" hidden="1">
      <c r="A105" s="9">
        <v>41037000</v>
      </c>
      <c r="B105" s="47" t="s">
        <v>280</v>
      </c>
      <c r="C105" s="393">
        <f t="shared" si="1"/>
        <v>0</v>
      </c>
      <c r="D105" s="397"/>
      <c r="E105" s="401"/>
      <c r="F105" s="397"/>
    </row>
    <row r="106" spans="1:6" ht="62.25" customHeight="1" hidden="1">
      <c r="A106" s="9">
        <v>41038000</v>
      </c>
      <c r="B106" s="47" t="s">
        <v>281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41038200</v>
      </c>
      <c r="B107" s="47" t="s">
        <v>284</v>
      </c>
      <c r="C107" s="393">
        <f t="shared" si="1"/>
        <v>0</v>
      </c>
      <c r="D107" s="397"/>
      <c r="E107" s="401"/>
      <c r="F107" s="397"/>
    </row>
    <row r="108" spans="1:6" s="5" customFormat="1" ht="15" customHeight="1" hidden="1">
      <c r="A108" s="22">
        <v>43000000</v>
      </c>
      <c r="B108" s="23" t="s">
        <v>283</v>
      </c>
      <c r="C108" s="393">
        <f t="shared" si="1"/>
        <v>0</v>
      </c>
      <c r="D108" s="395"/>
      <c r="E108" s="395">
        <f>E109</f>
        <v>0</v>
      </c>
      <c r="F108" s="395">
        <f>F109</f>
        <v>0</v>
      </c>
    </row>
    <row r="109" spans="1:6" ht="31.5" hidden="1">
      <c r="A109" s="9">
        <v>43010000</v>
      </c>
      <c r="B109" s="21" t="s">
        <v>264</v>
      </c>
      <c r="C109" s="393">
        <f t="shared" si="1"/>
        <v>0</v>
      </c>
      <c r="D109" s="397"/>
      <c r="E109" s="397">
        <v>0</v>
      </c>
      <c r="F109" s="397">
        <f>E109</f>
        <v>0</v>
      </c>
    </row>
    <row r="110" spans="1:6" s="29" customFormat="1" ht="18" customHeight="1">
      <c r="A110" s="26"/>
      <c r="B110" s="39" t="s">
        <v>265</v>
      </c>
      <c r="C110" s="426">
        <f t="shared" si="1"/>
        <v>116759350</v>
      </c>
      <c r="D110" s="425">
        <f>D81+D82</f>
        <v>115780050</v>
      </c>
      <c r="E110" s="425">
        <f>E81+E82</f>
        <v>979300</v>
      </c>
      <c r="F110" s="425">
        <f>F81</f>
        <v>5000</v>
      </c>
    </row>
    <row r="111" spans="1:6" ht="15.75" customHeight="1">
      <c r="A111" s="12"/>
      <c r="B111" s="40"/>
      <c r="C111" s="40"/>
      <c r="D111" s="60" t="s">
        <v>386</v>
      </c>
      <c r="E111" s="60"/>
      <c r="F111" s="60"/>
    </row>
    <row r="112" spans="1:6" ht="15.75" customHeight="1">
      <c r="A112" s="12"/>
      <c r="B112" s="40"/>
      <c r="C112" s="40"/>
      <c r="D112" s="60" t="s">
        <v>386</v>
      </c>
      <c r="E112" s="61"/>
      <c r="F112" s="60"/>
    </row>
    <row r="113" spans="1:6" ht="16.5" customHeight="1">
      <c r="A113" s="13"/>
      <c r="B113" s="17" t="s">
        <v>398</v>
      </c>
      <c r="C113" s="17"/>
      <c r="D113" s="60"/>
      <c r="E113" s="31" t="s">
        <v>81</v>
      </c>
      <c r="F113" s="60"/>
    </row>
    <row r="114" spans="1:6" ht="18.75">
      <c r="A114" s="15"/>
      <c r="B114" s="43"/>
      <c r="C114" s="4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594" t="s">
        <v>590</v>
      </c>
      <c r="F1" s="594"/>
      <c r="G1" s="506"/>
      <c r="H1" s="65"/>
    </row>
    <row r="2" spans="1:6" ht="47.25" customHeight="1">
      <c r="A2" s="598" t="s">
        <v>202</v>
      </c>
      <c r="B2" s="598"/>
      <c r="C2" s="598"/>
      <c r="D2" s="598"/>
      <c r="E2" s="598"/>
      <c r="F2" s="598"/>
    </row>
    <row r="4" spans="1:6" ht="18">
      <c r="A4" s="597" t="s">
        <v>387</v>
      </c>
      <c r="B4" s="597" t="s">
        <v>50</v>
      </c>
      <c r="C4" s="591" t="s">
        <v>565</v>
      </c>
      <c r="D4" s="597" t="s">
        <v>247</v>
      </c>
      <c r="E4" s="597" t="s">
        <v>248</v>
      </c>
      <c r="F4" s="597"/>
    </row>
    <row r="5" spans="1:6" ht="18" customHeight="1">
      <c r="A5" s="597"/>
      <c r="B5" s="597"/>
      <c r="C5" s="592"/>
      <c r="D5" s="597"/>
      <c r="E5" s="597" t="s">
        <v>565</v>
      </c>
      <c r="F5" s="597" t="s">
        <v>388</v>
      </c>
    </row>
    <row r="6" spans="1:6" ht="23.25" customHeight="1">
      <c r="A6" s="597"/>
      <c r="B6" s="597"/>
      <c r="C6" s="593"/>
      <c r="D6" s="597"/>
      <c r="E6" s="597"/>
      <c r="F6" s="597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389</v>
      </c>
      <c r="C8" s="69"/>
      <c r="D8" s="70" t="s">
        <v>390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391</v>
      </c>
      <c r="C9" s="69"/>
      <c r="D9" s="70" t="s">
        <v>390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392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393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394</v>
      </c>
      <c r="C12" s="69"/>
      <c r="D12" s="70" t="s">
        <v>390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389</v>
      </c>
      <c r="C13" s="75">
        <f>D13+E13</f>
        <v>473000</v>
      </c>
      <c r="D13" s="71">
        <v>-1012950</v>
      </c>
      <c r="E13" s="71">
        <v>1485950</v>
      </c>
      <c r="F13" s="71">
        <v>1485950</v>
      </c>
    </row>
    <row r="14" spans="1:6" s="72" customFormat="1" ht="32.25" customHeight="1">
      <c r="A14" s="68">
        <v>208000</v>
      </c>
      <c r="B14" s="69" t="s">
        <v>391</v>
      </c>
      <c r="C14" s="75">
        <f>D14+E14</f>
        <v>473000</v>
      </c>
      <c r="D14" s="71">
        <v>-1012950</v>
      </c>
      <c r="E14" s="71">
        <v>1485950</v>
      </c>
      <c r="F14" s="71">
        <v>1485950</v>
      </c>
    </row>
    <row r="15" spans="1:6" s="72" customFormat="1" ht="32.25" customHeight="1">
      <c r="A15" s="73">
        <v>208100</v>
      </c>
      <c r="B15" s="74" t="s">
        <v>392</v>
      </c>
      <c r="C15" s="75">
        <f>D15+E15</f>
        <v>473000</v>
      </c>
      <c r="D15" s="570">
        <v>259000</v>
      </c>
      <c r="E15" s="75">
        <v>214000</v>
      </c>
      <c r="F15" s="548">
        <v>214000</v>
      </c>
    </row>
    <row r="16" spans="1:6" s="72" customFormat="1" ht="57" customHeight="1">
      <c r="A16" s="73">
        <v>208400</v>
      </c>
      <c r="B16" s="74" t="s">
        <v>393</v>
      </c>
      <c r="C16" s="75">
        <f>D16+E16</f>
        <v>0</v>
      </c>
      <c r="D16" s="75">
        <v>-1271950</v>
      </c>
      <c r="E16" s="75">
        <v>1271950</v>
      </c>
      <c r="F16" s="548">
        <v>1271950</v>
      </c>
    </row>
    <row r="17" spans="1:6" ht="18.75">
      <c r="A17" s="68"/>
      <c r="B17" s="69" t="s">
        <v>394</v>
      </c>
      <c r="C17" s="75">
        <f aca="true" t="shared" si="0" ref="C17:C22">D17+E17</f>
        <v>473000</v>
      </c>
      <c r="D17" s="71">
        <v>-1012950</v>
      </c>
      <c r="E17" s="71">
        <v>1485950</v>
      </c>
      <c r="F17" s="71">
        <v>1475450</v>
      </c>
    </row>
    <row r="18" spans="1:6" ht="37.5">
      <c r="A18" s="68">
        <v>600000</v>
      </c>
      <c r="B18" s="69" t="s">
        <v>395</v>
      </c>
      <c r="C18" s="75">
        <f t="shared" si="0"/>
        <v>473000</v>
      </c>
      <c r="D18" s="71">
        <v>-1012950</v>
      </c>
      <c r="E18" s="71">
        <v>1485950</v>
      </c>
      <c r="F18" s="71">
        <v>1485950</v>
      </c>
    </row>
    <row r="19" spans="1:6" ht="24" customHeight="1">
      <c r="A19" s="68">
        <v>602000</v>
      </c>
      <c r="B19" s="69" t="s">
        <v>396</v>
      </c>
      <c r="C19" s="75">
        <f t="shared" si="0"/>
        <v>473000</v>
      </c>
      <c r="D19" s="71">
        <v>-1012950</v>
      </c>
      <c r="E19" s="71">
        <v>1485950</v>
      </c>
      <c r="F19" s="71">
        <v>1485950</v>
      </c>
    </row>
    <row r="20" spans="1:6" ht="18.75">
      <c r="A20" s="73">
        <v>602100</v>
      </c>
      <c r="B20" s="74" t="s">
        <v>392</v>
      </c>
      <c r="C20" s="75">
        <f t="shared" si="0"/>
        <v>473000</v>
      </c>
      <c r="D20" s="570">
        <v>259000</v>
      </c>
      <c r="E20" s="75">
        <v>214000</v>
      </c>
      <c r="F20" s="547">
        <v>214000</v>
      </c>
    </row>
    <row r="21" spans="1:6" ht="56.25">
      <c r="A21" s="76">
        <v>602400</v>
      </c>
      <c r="B21" s="74" t="s">
        <v>393</v>
      </c>
      <c r="C21" s="75">
        <f t="shared" si="0"/>
        <v>0</v>
      </c>
      <c r="D21" s="75">
        <v>-1271950</v>
      </c>
      <c r="E21" s="75">
        <v>1271950</v>
      </c>
      <c r="F21" s="547">
        <v>1271950</v>
      </c>
    </row>
    <row r="22" spans="1:6" ht="18.75" customHeight="1">
      <c r="A22" s="595" t="s">
        <v>397</v>
      </c>
      <c r="B22" s="596"/>
      <c r="C22" s="75">
        <f t="shared" si="0"/>
        <v>473000</v>
      </c>
      <c r="D22" s="71">
        <v>-1012950</v>
      </c>
      <c r="E22" s="71">
        <v>1485950</v>
      </c>
      <c r="F22" s="71">
        <v>1485950</v>
      </c>
    </row>
    <row r="25" spans="2:5" ht="18.75">
      <c r="B25" s="77" t="s">
        <v>398</v>
      </c>
      <c r="C25" s="77"/>
      <c r="D25" s="77"/>
      <c r="E25" s="77" t="s">
        <v>81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5"/>
  <sheetViews>
    <sheetView showZeros="0" view="pageBreakPreview" zoomScale="75" zoomScaleSheetLayoutView="75" zoomScalePageLayoutView="0" workbookViewId="0" topLeftCell="A1">
      <pane xSplit="5" ySplit="7" topLeftCell="J128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09" t="s">
        <v>591</v>
      </c>
      <c r="P1" s="609"/>
      <c r="Q1" s="609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10"/>
      <c r="O2" s="610"/>
      <c r="P2" s="610"/>
      <c r="Q2" s="610"/>
    </row>
    <row r="3" spans="1:17" ht="49.5" customHeight="1">
      <c r="A3" s="82"/>
      <c r="B3" s="611" t="s">
        <v>203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83" t="s">
        <v>399</v>
      </c>
    </row>
    <row r="4" spans="1:17" ht="72" customHeight="1">
      <c r="A4" s="599"/>
      <c r="B4" s="601" t="s">
        <v>172</v>
      </c>
      <c r="C4" s="601" t="s">
        <v>563</v>
      </c>
      <c r="D4" s="602" t="s">
        <v>576</v>
      </c>
      <c r="E4" s="605" t="s">
        <v>562</v>
      </c>
      <c r="F4" s="608" t="s">
        <v>247</v>
      </c>
      <c r="G4" s="608"/>
      <c r="H4" s="608"/>
      <c r="I4" s="608"/>
      <c r="J4" s="608"/>
      <c r="K4" s="608" t="s">
        <v>400</v>
      </c>
      <c r="L4" s="608"/>
      <c r="M4" s="608"/>
      <c r="N4" s="608"/>
      <c r="O4" s="608"/>
      <c r="P4" s="608"/>
      <c r="Q4" s="600" t="s">
        <v>346</v>
      </c>
    </row>
    <row r="5" spans="1:17" ht="21" customHeight="1">
      <c r="A5" s="599"/>
      <c r="B5" s="601"/>
      <c r="C5" s="601"/>
      <c r="D5" s="603"/>
      <c r="E5" s="605"/>
      <c r="F5" s="608" t="s">
        <v>565</v>
      </c>
      <c r="G5" s="608" t="s">
        <v>401</v>
      </c>
      <c r="H5" s="600" t="s">
        <v>402</v>
      </c>
      <c r="I5" s="600"/>
      <c r="J5" s="600" t="s">
        <v>403</v>
      </c>
      <c r="K5" s="608" t="s">
        <v>565</v>
      </c>
      <c r="L5" s="606" t="s">
        <v>567</v>
      </c>
      <c r="M5" s="608" t="s">
        <v>401</v>
      </c>
      <c r="N5" s="600" t="s">
        <v>402</v>
      </c>
      <c r="O5" s="600"/>
      <c r="P5" s="600" t="s">
        <v>403</v>
      </c>
      <c r="Q5" s="600"/>
    </row>
    <row r="6" spans="1:17" ht="92.25" customHeight="1">
      <c r="A6" s="599"/>
      <c r="B6" s="601"/>
      <c r="C6" s="601"/>
      <c r="D6" s="604"/>
      <c r="E6" s="605"/>
      <c r="F6" s="608"/>
      <c r="G6" s="608"/>
      <c r="H6" s="84" t="s">
        <v>404</v>
      </c>
      <c r="I6" s="84" t="s">
        <v>405</v>
      </c>
      <c r="J6" s="600"/>
      <c r="K6" s="608"/>
      <c r="L6" s="607"/>
      <c r="M6" s="608"/>
      <c r="N6" s="84" t="s">
        <v>404</v>
      </c>
      <c r="O6" s="84" t="s">
        <v>405</v>
      </c>
      <c r="P6" s="600"/>
      <c r="Q6" s="600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407</v>
      </c>
      <c r="C8" s="202"/>
      <c r="D8" s="202"/>
      <c r="E8" s="203" t="s">
        <v>406</v>
      </c>
      <c r="F8" s="204">
        <f>F9</f>
        <v>16723800</v>
      </c>
      <c r="G8" s="204">
        <f aca="true" t="shared" si="0" ref="G8:P8">G9</f>
        <v>16723800</v>
      </c>
      <c r="H8" s="204">
        <f t="shared" si="0"/>
        <v>9504720</v>
      </c>
      <c r="I8" s="204">
        <f t="shared" si="0"/>
        <v>784100</v>
      </c>
      <c r="J8" s="204">
        <f t="shared" si="0"/>
        <v>0</v>
      </c>
      <c r="K8" s="204">
        <f t="shared" si="0"/>
        <v>1322700</v>
      </c>
      <c r="L8" s="204">
        <f t="shared" si="0"/>
        <v>1254000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38700</v>
      </c>
      <c r="Q8" s="90">
        <f aca="true" t="shared" si="1" ref="Q8:Q47">F8+K8</f>
        <v>18046500</v>
      </c>
    </row>
    <row r="9" spans="1:17" s="96" customFormat="1" ht="19.5" customHeight="1">
      <c r="A9" s="92"/>
      <c r="B9" s="205" t="s">
        <v>173</v>
      </c>
      <c r="C9" s="205"/>
      <c r="D9" s="205"/>
      <c r="E9" s="218" t="s">
        <v>406</v>
      </c>
      <c r="F9" s="206">
        <f>F10+F13+F20+F25+F29+F34+F36+F38</f>
        <v>16723800</v>
      </c>
      <c r="G9" s="206">
        <f>G10+G13+G20+G25+G29+G34+G36+G38</f>
        <v>16723800</v>
      </c>
      <c r="H9" s="206">
        <f>H10+H13+H20+H25+H29+H34+H36+H38</f>
        <v>9504720</v>
      </c>
      <c r="I9" s="206">
        <f>I10+I13+I20+I25+I29+I34+I36+I38</f>
        <v>784100</v>
      </c>
      <c r="J9" s="206">
        <f>J10+J13+J20+J25+J29+J34+J36+J38</f>
        <v>0</v>
      </c>
      <c r="K9" s="206">
        <f aca="true" t="shared" si="2" ref="K9:P9">K10+K13+K20+K25+K29+K34+K36+K38+K27</f>
        <v>1322700</v>
      </c>
      <c r="L9" s="206">
        <f t="shared" si="2"/>
        <v>1254000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38700</v>
      </c>
      <c r="Q9" s="201">
        <f t="shared" si="1"/>
        <v>18046500</v>
      </c>
    </row>
    <row r="10" spans="1:17" s="96" customFormat="1" ht="19.5" customHeight="1">
      <c r="A10" s="92"/>
      <c r="B10" s="198" t="s">
        <v>157</v>
      </c>
      <c r="C10" s="93" t="s">
        <v>158</v>
      </c>
      <c r="D10" s="214" t="s">
        <v>157</v>
      </c>
      <c r="E10" s="94" t="s">
        <v>92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284000</v>
      </c>
      <c r="L10" s="95">
        <f t="shared" si="3"/>
        <v>254000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9621100</v>
      </c>
    </row>
    <row r="11" spans="1:21" ht="100.5" customHeight="1">
      <c r="A11" s="97"/>
      <c r="B11" s="98" t="s">
        <v>545</v>
      </c>
      <c r="C11" s="98" t="s">
        <v>548</v>
      </c>
      <c r="D11" s="98" t="s">
        <v>408</v>
      </c>
      <c r="E11" s="207" t="s">
        <v>320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85000</v>
      </c>
      <c r="L11" s="99">
        <v>55000</v>
      </c>
      <c r="M11" s="99">
        <v>30000</v>
      </c>
      <c r="N11" s="99"/>
      <c r="O11" s="99"/>
      <c r="P11" s="99"/>
      <c r="Q11" s="90">
        <f t="shared" si="1"/>
        <v>9372100</v>
      </c>
      <c r="S11" s="308">
        <f>F10+F42+F71+F106+F118</f>
        <v>15228600</v>
      </c>
      <c r="T11" s="308">
        <f>H11+H43+H72+H107+H119</f>
        <v>11636630</v>
      </c>
      <c r="U11" s="308">
        <f>I11+I72+I119</f>
        <v>309100</v>
      </c>
    </row>
    <row r="12" spans="1:19" ht="30" customHeight="1">
      <c r="A12" s="97"/>
      <c r="B12" s="333" t="s">
        <v>514</v>
      </c>
      <c r="C12" s="349" t="s">
        <v>77</v>
      </c>
      <c r="D12" s="98" t="s">
        <v>417</v>
      </c>
      <c r="E12" s="207" t="s">
        <v>515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5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157</v>
      </c>
      <c r="C13" s="443" t="s">
        <v>104</v>
      </c>
      <c r="D13" s="444" t="s">
        <v>157</v>
      </c>
      <c r="E13" s="321" t="s">
        <v>103</v>
      </c>
      <c r="F13" s="95">
        <f>F16+F18+F15</f>
        <v>2138000</v>
      </c>
      <c r="G13" s="95">
        <f>G16+G18+G15</f>
        <v>2138000</v>
      </c>
      <c r="H13" s="95">
        <f>H16+H18+H15</f>
        <v>1380300</v>
      </c>
      <c r="I13" s="428">
        <f>I16+I18+I15</f>
        <v>0</v>
      </c>
      <c r="J13" s="99">
        <f aca="true" t="shared" si="4" ref="J13:P13">J16+J19</f>
        <v>0</v>
      </c>
      <c r="K13" s="99">
        <f>K16+K19+K15</f>
        <v>0</v>
      </c>
      <c r="L13" s="99">
        <f>L16+L19+L15</f>
        <v>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2138000</v>
      </c>
      <c r="S13" s="100"/>
    </row>
    <row r="14" spans="1:19" ht="77.25" customHeight="1">
      <c r="A14" s="97"/>
      <c r="B14" s="537" t="s">
        <v>422</v>
      </c>
      <c r="C14" s="536" t="s">
        <v>421</v>
      </c>
      <c r="D14" s="324" t="s">
        <v>157</v>
      </c>
      <c r="E14" s="326" t="s">
        <v>423</v>
      </c>
      <c r="F14" s="95">
        <v>1800000</v>
      </c>
      <c r="G14" s="95">
        <v>1800000</v>
      </c>
      <c r="H14" s="95">
        <v>1380300</v>
      </c>
      <c r="I14" s="428"/>
      <c r="J14" s="99"/>
      <c r="K14" s="99"/>
      <c r="L14" s="99"/>
      <c r="M14" s="99"/>
      <c r="N14" s="99"/>
      <c r="O14" s="99"/>
      <c r="P14" s="99"/>
      <c r="Q14" s="90"/>
      <c r="S14" s="100"/>
    </row>
    <row r="15" spans="1:19" ht="84" customHeight="1">
      <c r="A15" s="97"/>
      <c r="B15" s="234" t="s">
        <v>557</v>
      </c>
      <c r="C15" s="231" t="s">
        <v>558</v>
      </c>
      <c r="D15" s="231" t="s">
        <v>112</v>
      </c>
      <c r="E15" s="326" t="s">
        <v>571</v>
      </c>
      <c r="F15" s="95">
        <v>1800000</v>
      </c>
      <c r="G15" s="99">
        <v>1800000</v>
      </c>
      <c r="H15" s="99">
        <v>1380300</v>
      </c>
      <c r="I15" s="430"/>
      <c r="J15" s="99"/>
      <c r="K15" s="572">
        <v>0</v>
      </c>
      <c r="L15" s="572">
        <v>0</v>
      </c>
      <c r="M15" s="99"/>
      <c r="N15" s="99"/>
      <c r="O15" s="99"/>
      <c r="P15" s="99"/>
      <c r="Q15" s="90">
        <f t="shared" si="1"/>
        <v>1800000</v>
      </c>
      <c r="S15" s="100"/>
    </row>
    <row r="16" spans="1:17" ht="39.75" customHeight="1">
      <c r="A16" s="97"/>
      <c r="B16" s="323" t="s">
        <v>174</v>
      </c>
      <c r="C16" s="323" t="s">
        <v>170</v>
      </c>
      <c r="D16" s="324" t="s">
        <v>157</v>
      </c>
      <c r="E16" s="325" t="s">
        <v>175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177</v>
      </c>
      <c r="C17" s="231" t="s">
        <v>171</v>
      </c>
      <c r="D17" s="231" t="s">
        <v>532</v>
      </c>
      <c r="E17" s="208" t="s">
        <v>176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471</v>
      </c>
      <c r="C18" s="231" t="s">
        <v>472</v>
      </c>
      <c r="D18" s="324" t="s">
        <v>157</v>
      </c>
      <c r="E18" s="208" t="s">
        <v>431</v>
      </c>
      <c r="F18" s="102">
        <f>F19</f>
        <v>300000</v>
      </c>
      <c r="G18" s="102">
        <f aca="true" t="shared" si="5" ref="G18:P18">G19</f>
        <v>300000</v>
      </c>
      <c r="H18" s="431">
        <f t="shared" si="5"/>
        <v>0</v>
      </c>
      <c r="I18" s="431">
        <f t="shared" si="5"/>
        <v>0</v>
      </c>
      <c r="J18" s="102">
        <f t="shared" si="5"/>
        <v>0</v>
      </c>
      <c r="K18" s="102">
        <f t="shared" si="5"/>
        <v>0</v>
      </c>
      <c r="L18" s="102"/>
      <c r="M18" s="102">
        <f t="shared" si="5"/>
        <v>0</v>
      </c>
      <c r="N18" s="102">
        <f t="shared" si="5"/>
        <v>0</v>
      </c>
      <c r="O18" s="102">
        <f t="shared" si="5"/>
        <v>0</v>
      </c>
      <c r="P18" s="102">
        <f t="shared" si="5"/>
        <v>0</v>
      </c>
      <c r="Q18" s="90">
        <f t="shared" si="1"/>
        <v>300000</v>
      </c>
    </row>
    <row r="19" spans="1:17" ht="42" customHeight="1">
      <c r="A19" s="97"/>
      <c r="B19" s="234" t="s">
        <v>473</v>
      </c>
      <c r="C19" s="231" t="s">
        <v>474</v>
      </c>
      <c r="D19" s="324">
        <v>1090</v>
      </c>
      <c r="E19" s="208" t="s">
        <v>475</v>
      </c>
      <c r="F19" s="102">
        <v>300000</v>
      </c>
      <c r="G19" s="103">
        <v>300000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300000</v>
      </c>
    </row>
    <row r="20" spans="1:17" ht="25.5" customHeight="1">
      <c r="A20" s="97"/>
      <c r="B20" s="198" t="s">
        <v>157</v>
      </c>
      <c r="C20" s="337" t="s">
        <v>105</v>
      </c>
      <c r="D20" s="198" t="s">
        <v>157</v>
      </c>
      <c r="E20" s="338" t="s">
        <v>106</v>
      </c>
      <c r="F20" s="102">
        <f>F22+F21</f>
        <v>3678700</v>
      </c>
      <c r="G20" s="102">
        <f aca="true" t="shared" si="6" ref="G20:P20">G22+G21</f>
        <v>3678700</v>
      </c>
      <c r="H20" s="102">
        <f t="shared" si="6"/>
        <v>1124420</v>
      </c>
      <c r="I20" s="102">
        <f t="shared" si="6"/>
        <v>544000</v>
      </c>
      <c r="J20" s="102">
        <f t="shared" si="6"/>
        <v>0</v>
      </c>
      <c r="K20" s="102">
        <f t="shared" si="6"/>
        <v>0</v>
      </c>
      <c r="L20" s="102">
        <f t="shared" si="6"/>
        <v>0</v>
      </c>
      <c r="M20" s="102">
        <f t="shared" si="6"/>
        <v>0</v>
      </c>
      <c r="N20" s="102">
        <f t="shared" si="6"/>
        <v>0</v>
      </c>
      <c r="O20" s="102">
        <f t="shared" si="6"/>
        <v>0</v>
      </c>
      <c r="P20" s="102">
        <f t="shared" si="6"/>
        <v>0</v>
      </c>
      <c r="Q20" s="90">
        <f t="shared" si="1"/>
        <v>3678700</v>
      </c>
    </row>
    <row r="21" spans="1:17" ht="78" customHeight="1">
      <c r="A21" s="97"/>
      <c r="B21" s="354" t="s">
        <v>160</v>
      </c>
      <c r="C21" s="231" t="s">
        <v>159</v>
      </c>
      <c r="D21" s="354" t="s">
        <v>411</v>
      </c>
      <c r="E21" s="208" t="s">
        <v>161</v>
      </c>
      <c r="F21" s="102">
        <v>50000</v>
      </c>
      <c r="G21" s="103">
        <v>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50000</v>
      </c>
    </row>
    <row r="22" spans="1:17" ht="18.75">
      <c r="A22" s="97"/>
      <c r="B22" s="234" t="s">
        <v>494</v>
      </c>
      <c r="C22" s="231" t="s">
        <v>321</v>
      </c>
      <c r="D22" s="231" t="s">
        <v>411</v>
      </c>
      <c r="E22" s="108" t="s">
        <v>495</v>
      </c>
      <c r="F22" s="102">
        <v>3628700</v>
      </c>
      <c r="G22" s="103">
        <v>3628700</v>
      </c>
      <c r="H22" s="103">
        <v>1124420</v>
      </c>
      <c r="I22" s="103">
        <v>544000</v>
      </c>
      <c r="J22" s="102"/>
      <c r="K22" s="102"/>
      <c r="L22" s="102"/>
      <c r="M22" s="102"/>
      <c r="N22" s="102"/>
      <c r="O22" s="102"/>
      <c r="P22" s="103"/>
      <c r="Q22" s="90">
        <f t="shared" si="1"/>
        <v>3628700</v>
      </c>
    </row>
    <row r="23" spans="1:17" ht="37.5" hidden="1">
      <c r="A23" s="97"/>
      <c r="B23" s="335">
        <v>100102</v>
      </c>
      <c r="C23" s="314" t="s">
        <v>409</v>
      </c>
      <c r="D23" s="314"/>
      <c r="E23" s="315" t="s">
        <v>410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412</v>
      </c>
      <c r="D24" s="316"/>
      <c r="E24" s="317" t="s">
        <v>413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157</v>
      </c>
      <c r="C25" s="337" t="s">
        <v>496</v>
      </c>
      <c r="D25" s="214" t="s">
        <v>157</v>
      </c>
      <c r="E25" s="339" t="s">
        <v>497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516</v>
      </c>
      <c r="C26" s="231" t="s">
        <v>517</v>
      </c>
      <c r="D26" s="231" t="s">
        <v>412</v>
      </c>
      <c r="E26" s="108" t="s">
        <v>518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157</v>
      </c>
      <c r="C27" s="337" t="s">
        <v>496</v>
      </c>
      <c r="D27" s="214" t="s">
        <v>157</v>
      </c>
      <c r="E27" s="339" t="s">
        <v>497</v>
      </c>
      <c r="F27" s="102">
        <f>F28</f>
        <v>0</v>
      </c>
      <c r="G27" s="102">
        <f aca="true" t="shared" si="7" ref="G27:P27">G28</f>
        <v>0</v>
      </c>
      <c r="H27" s="102">
        <f t="shared" si="7"/>
        <v>0</v>
      </c>
      <c r="I27" s="102">
        <f t="shared" si="7"/>
        <v>0</v>
      </c>
      <c r="J27" s="102">
        <f t="shared" si="7"/>
        <v>0</v>
      </c>
      <c r="K27" s="102">
        <f t="shared" si="7"/>
        <v>1000000</v>
      </c>
      <c r="L27" s="102">
        <f t="shared" si="7"/>
        <v>1000000</v>
      </c>
      <c r="M27" s="102">
        <f t="shared" si="7"/>
        <v>0</v>
      </c>
      <c r="N27" s="102">
        <f t="shared" si="7"/>
        <v>0</v>
      </c>
      <c r="O27" s="102">
        <f t="shared" si="7"/>
        <v>0</v>
      </c>
      <c r="P27" s="102">
        <f t="shared" si="7"/>
        <v>0</v>
      </c>
      <c r="Q27" s="90">
        <f t="shared" si="1"/>
        <v>1000000</v>
      </c>
    </row>
    <row r="28" spans="1:17" ht="66.75" customHeight="1">
      <c r="A28" s="97"/>
      <c r="B28" s="231" t="s">
        <v>195</v>
      </c>
      <c r="C28" s="231" t="s">
        <v>196</v>
      </c>
      <c r="D28" s="231" t="s">
        <v>194</v>
      </c>
      <c r="E28" s="108" t="s">
        <v>197</v>
      </c>
      <c r="F28" s="102"/>
      <c r="G28" s="103"/>
      <c r="H28" s="103"/>
      <c r="I28" s="103"/>
      <c r="J28" s="103"/>
      <c r="K28" s="102">
        <v>1000000</v>
      </c>
      <c r="L28" s="102">
        <v>1000000</v>
      </c>
      <c r="M28" s="103"/>
      <c r="N28" s="103"/>
      <c r="O28" s="103"/>
      <c r="P28" s="103"/>
      <c r="Q28" s="90">
        <f t="shared" si="1"/>
        <v>1000000</v>
      </c>
    </row>
    <row r="29" spans="1:17" ht="37.5">
      <c r="A29" s="97"/>
      <c r="B29" s="214" t="s">
        <v>157</v>
      </c>
      <c r="C29" s="337" t="s">
        <v>93</v>
      </c>
      <c r="D29" s="340" t="s">
        <v>157</v>
      </c>
      <c r="E29" s="38" t="s">
        <v>498</v>
      </c>
      <c r="F29" s="102">
        <f>F30+F32</f>
        <v>1500000</v>
      </c>
      <c r="G29" s="102">
        <f aca="true" t="shared" si="8" ref="G29:P29">G31+G33</f>
        <v>1500000</v>
      </c>
      <c r="H29" s="102">
        <f t="shared" si="8"/>
        <v>0</v>
      </c>
      <c r="I29" s="102">
        <f t="shared" si="8"/>
        <v>0</v>
      </c>
      <c r="J29" s="102">
        <f t="shared" si="8"/>
        <v>0</v>
      </c>
      <c r="K29" s="102">
        <f t="shared" si="8"/>
        <v>0</v>
      </c>
      <c r="L29" s="102"/>
      <c r="M29" s="102">
        <f t="shared" si="8"/>
        <v>0</v>
      </c>
      <c r="N29" s="102">
        <f t="shared" si="8"/>
        <v>0</v>
      </c>
      <c r="O29" s="102">
        <f t="shared" si="8"/>
        <v>0</v>
      </c>
      <c r="P29" s="102">
        <f t="shared" si="8"/>
        <v>0</v>
      </c>
      <c r="Q29" s="90">
        <f t="shared" si="1"/>
        <v>1500000</v>
      </c>
    </row>
    <row r="30" spans="1:17" ht="37.5">
      <c r="A30" s="97"/>
      <c r="B30" s="341" t="s">
        <v>500</v>
      </c>
      <c r="C30" s="228" t="s">
        <v>499</v>
      </c>
      <c r="D30" s="324" t="s">
        <v>157</v>
      </c>
      <c r="E30" s="326" t="s">
        <v>501</v>
      </c>
      <c r="F30" s="102">
        <f>F31</f>
        <v>300000</v>
      </c>
      <c r="G30" s="102">
        <f aca="true" t="shared" si="9" ref="G30:P30">G31</f>
        <v>300000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/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300000</v>
      </c>
    </row>
    <row r="31" spans="1:17" ht="37.5">
      <c r="A31" s="97"/>
      <c r="B31" s="342" t="s">
        <v>502</v>
      </c>
      <c r="C31" s="343" t="s">
        <v>503</v>
      </c>
      <c r="D31" s="343" t="s">
        <v>178</v>
      </c>
      <c r="E31" s="344" t="s">
        <v>179</v>
      </c>
      <c r="F31" s="102">
        <v>300000</v>
      </c>
      <c r="G31" s="103">
        <v>300000</v>
      </c>
      <c r="H31" s="103"/>
      <c r="I31" s="103"/>
      <c r="J31" s="103"/>
      <c r="K31" s="102"/>
      <c r="L31" s="102"/>
      <c r="M31" s="102"/>
      <c r="N31" s="102"/>
      <c r="O31" s="102"/>
      <c r="P31" s="102"/>
      <c r="Q31" s="90">
        <f t="shared" si="1"/>
        <v>300000</v>
      </c>
    </row>
    <row r="32" spans="1:17" ht="37.5">
      <c r="A32" s="97"/>
      <c r="B32" s="356" t="s">
        <v>301</v>
      </c>
      <c r="C32" s="343" t="s">
        <v>302</v>
      </c>
      <c r="D32" s="357" t="s">
        <v>157</v>
      </c>
      <c r="E32" s="344" t="s">
        <v>303</v>
      </c>
      <c r="F32" s="102">
        <f>F33</f>
        <v>1200000</v>
      </c>
      <c r="G32" s="102">
        <f aca="true" t="shared" si="10" ref="G32:P32">G33</f>
        <v>1200000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1200000</v>
      </c>
    </row>
    <row r="33" spans="1:17" ht="59.25" customHeight="1">
      <c r="A33" s="97"/>
      <c r="B33" s="345" t="s">
        <v>297</v>
      </c>
      <c r="C33" s="228" t="s">
        <v>298</v>
      </c>
      <c r="D33" s="346" t="s">
        <v>414</v>
      </c>
      <c r="E33" s="108" t="s">
        <v>299</v>
      </c>
      <c r="F33" s="102">
        <v>1200000</v>
      </c>
      <c r="G33" s="103">
        <v>1200000</v>
      </c>
      <c r="H33" s="103"/>
      <c r="I33" s="103"/>
      <c r="J33" s="103"/>
      <c r="K33" s="103"/>
      <c r="L33" s="103"/>
      <c r="M33" s="103"/>
      <c r="N33" s="103"/>
      <c r="O33" s="103"/>
      <c r="P33" s="103"/>
      <c r="Q33" s="90">
        <f t="shared" si="1"/>
        <v>1200000</v>
      </c>
    </row>
    <row r="34" spans="1:17" ht="39.75" customHeight="1">
      <c r="A34" s="97"/>
      <c r="B34" s="214" t="s">
        <v>157</v>
      </c>
      <c r="C34" s="347" t="s">
        <v>504</v>
      </c>
      <c r="D34" s="214" t="s">
        <v>157</v>
      </c>
      <c r="E34" s="38" t="s">
        <v>505</v>
      </c>
      <c r="F34" s="102">
        <f>F35</f>
        <v>20000</v>
      </c>
      <c r="G34" s="102">
        <f aca="true" t="shared" si="11" ref="G34:P34">G35</f>
        <v>20000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20000</v>
      </c>
    </row>
    <row r="35" spans="1:17" ht="42" customHeight="1">
      <c r="A35" s="97"/>
      <c r="B35" s="345" t="s">
        <v>506</v>
      </c>
      <c r="C35" s="228" t="s">
        <v>507</v>
      </c>
      <c r="D35" s="346" t="s">
        <v>415</v>
      </c>
      <c r="E35" s="108" t="s">
        <v>180</v>
      </c>
      <c r="F35" s="102">
        <v>20000</v>
      </c>
      <c r="G35" s="103">
        <v>20000</v>
      </c>
      <c r="H35" s="103"/>
      <c r="I35" s="103"/>
      <c r="J35" s="103"/>
      <c r="K35" s="102"/>
      <c r="L35" s="102"/>
      <c r="M35" s="102"/>
      <c r="N35" s="102"/>
      <c r="O35" s="102"/>
      <c r="P35" s="102"/>
      <c r="Q35" s="90">
        <f t="shared" si="1"/>
        <v>20000</v>
      </c>
    </row>
    <row r="36" spans="1:17" ht="62.25" customHeight="1">
      <c r="A36" s="97"/>
      <c r="B36" s="214" t="s">
        <v>157</v>
      </c>
      <c r="C36" s="347" t="s">
        <v>508</v>
      </c>
      <c r="D36" s="214" t="s">
        <v>157</v>
      </c>
      <c r="E36" s="38" t="s">
        <v>509</v>
      </c>
      <c r="F36" s="102">
        <f>F37</f>
        <v>50000</v>
      </c>
      <c r="G36" s="102">
        <f aca="true" t="shared" si="12" ref="G36:P36">G37</f>
        <v>50000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50000</v>
      </c>
    </row>
    <row r="37" spans="1:17" ht="60" customHeight="1">
      <c r="A37" s="97"/>
      <c r="B37" s="345" t="s">
        <v>510</v>
      </c>
      <c r="C37" s="98" t="s">
        <v>511</v>
      </c>
      <c r="D37" s="98" t="s">
        <v>416</v>
      </c>
      <c r="E37" s="348" t="s">
        <v>512</v>
      </c>
      <c r="F37" s="102">
        <v>50000</v>
      </c>
      <c r="G37" s="103">
        <v>50000</v>
      </c>
      <c r="H37" s="103"/>
      <c r="I37" s="103"/>
      <c r="J37" s="103"/>
      <c r="K37" s="103"/>
      <c r="L37" s="103"/>
      <c r="M37" s="103"/>
      <c r="N37" s="103"/>
      <c r="O37" s="103"/>
      <c r="P37" s="103"/>
      <c r="Q37" s="90">
        <f t="shared" si="1"/>
        <v>50000</v>
      </c>
    </row>
    <row r="38" spans="1:17" s="96" customFormat="1" ht="44.25" customHeight="1">
      <c r="A38" s="92"/>
      <c r="B38" s="214" t="s">
        <v>157</v>
      </c>
      <c r="C38" s="350" t="s">
        <v>523</v>
      </c>
      <c r="D38" s="214" t="s">
        <v>157</v>
      </c>
      <c r="E38" s="351" t="s">
        <v>524</v>
      </c>
      <c r="F38" s="95">
        <f>F39</f>
        <v>0</v>
      </c>
      <c r="G38" s="95">
        <f aca="true" t="shared" si="13" ref="G38:P38">G39</f>
        <v>0</v>
      </c>
      <c r="H38" s="95">
        <f t="shared" si="13"/>
        <v>0</v>
      </c>
      <c r="I38" s="95">
        <f t="shared" si="13"/>
        <v>0</v>
      </c>
      <c r="J38" s="95">
        <f t="shared" si="13"/>
        <v>0</v>
      </c>
      <c r="K38" s="95">
        <f t="shared" si="13"/>
        <v>38700</v>
      </c>
      <c r="L38" s="95"/>
      <c r="M38" s="95">
        <f t="shared" si="13"/>
        <v>0</v>
      </c>
      <c r="N38" s="95">
        <f t="shared" si="13"/>
        <v>0</v>
      </c>
      <c r="O38" s="95">
        <f t="shared" si="13"/>
        <v>0</v>
      </c>
      <c r="P38" s="95">
        <f t="shared" si="13"/>
        <v>38700</v>
      </c>
      <c r="Q38" s="90">
        <f t="shared" si="1"/>
        <v>38700</v>
      </c>
    </row>
    <row r="39" spans="1:17" ht="42.75" customHeight="1">
      <c r="A39" s="97"/>
      <c r="B39" s="98" t="s">
        <v>520</v>
      </c>
      <c r="C39" s="98" t="s">
        <v>521</v>
      </c>
      <c r="D39" s="98" t="s">
        <v>181</v>
      </c>
      <c r="E39" s="207" t="s">
        <v>522</v>
      </c>
      <c r="F39" s="95"/>
      <c r="G39" s="99"/>
      <c r="H39" s="99"/>
      <c r="I39" s="99"/>
      <c r="J39" s="99"/>
      <c r="K39" s="95">
        <v>38700</v>
      </c>
      <c r="L39" s="95"/>
      <c r="M39" s="99"/>
      <c r="N39" s="99"/>
      <c r="O39" s="99"/>
      <c r="P39" s="99">
        <v>38700</v>
      </c>
      <c r="Q39" s="90">
        <f t="shared" si="1"/>
        <v>38700</v>
      </c>
    </row>
    <row r="40" spans="1:17" ht="61.5" customHeight="1">
      <c r="A40" s="110"/>
      <c r="B40" s="210" t="s">
        <v>543</v>
      </c>
      <c r="C40" s="210"/>
      <c r="D40" s="210"/>
      <c r="E40" s="203" t="s">
        <v>528</v>
      </c>
      <c r="F40" s="211">
        <f>F41</f>
        <v>36783420</v>
      </c>
      <c r="G40" s="211">
        <f aca="true" t="shared" si="14" ref="G40:P40">G41</f>
        <v>36783420</v>
      </c>
      <c r="H40" s="211">
        <f t="shared" si="14"/>
        <v>23475850</v>
      </c>
      <c r="I40" s="211">
        <f t="shared" si="14"/>
        <v>5229335</v>
      </c>
      <c r="J40" s="211">
        <f t="shared" si="14"/>
        <v>0</v>
      </c>
      <c r="K40" s="211">
        <f t="shared" si="14"/>
        <v>1292950</v>
      </c>
      <c r="L40" s="211">
        <f t="shared" si="14"/>
        <v>465950</v>
      </c>
      <c r="M40" s="211">
        <f t="shared" si="14"/>
        <v>807000</v>
      </c>
      <c r="N40" s="211">
        <f t="shared" si="14"/>
        <v>0</v>
      </c>
      <c r="O40" s="211">
        <f t="shared" si="14"/>
        <v>0</v>
      </c>
      <c r="P40" s="211">
        <f t="shared" si="14"/>
        <v>20000</v>
      </c>
      <c r="Q40" s="90">
        <f t="shared" si="1"/>
        <v>38076370</v>
      </c>
    </row>
    <row r="41" spans="1:17" ht="55.5" customHeight="1">
      <c r="A41" s="97"/>
      <c r="B41" s="205" t="s">
        <v>544</v>
      </c>
      <c r="C41" s="205"/>
      <c r="D41" s="205"/>
      <c r="E41" s="213" t="s">
        <v>528</v>
      </c>
      <c r="F41" s="217">
        <f aca="true" t="shared" si="15" ref="F41:P41">F42+F44+F55+F59+F64</f>
        <v>36783420</v>
      </c>
      <c r="G41" s="217">
        <f t="shared" si="15"/>
        <v>36783420</v>
      </c>
      <c r="H41" s="217">
        <f t="shared" si="15"/>
        <v>23475850</v>
      </c>
      <c r="I41" s="217">
        <f t="shared" si="15"/>
        <v>5229335</v>
      </c>
      <c r="J41" s="217">
        <f t="shared" si="15"/>
        <v>0</v>
      </c>
      <c r="K41" s="217">
        <f t="shared" si="15"/>
        <v>1292950</v>
      </c>
      <c r="L41" s="217">
        <f t="shared" si="15"/>
        <v>465950</v>
      </c>
      <c r="M41" s="217">
        <f t="shared" si="15"/>
        <v>807000</v>
      </c>
      <c r="N41" s="217">
        <f t="shared" si="15"/>
        <v>0</v>
      </c>
      <c r="O41" s="217">
        <f t="shared" si="15"/>
        <v>0</v>
      </c>
      <c r="P41" s="217">
        <f t="shared" si="15"/>
        <v>20000</v>
      </c>
      <c r="Q41" s="90">
        <f t="shared" si="1"/>
        <v>38076370</v>
      </c>
    </row>
    <row r="42" spans="1:17" ht="34.5" customHeight="1">
      <c r="A42" s="97"/>
      <c r="B42" s="198" t="s">
        <v>157</v>
      </c>
      <c r="C42" s="93" t="s">
        <v>158</v>
      </c>
      <c r="D42" s="198" t="s">
        <v>157</v>
      </c>
      <c r="E42" s="94" t="s">
        <v>92</v>
      </c>
      <c r="F42" s="111">
        <f>F43</f>
        <v>440000</v>
      </c>
      <c r="G42" s="111">
        <f aca="true" t="shared" si="16" ref="G42:P42">G43</f>
        <v>440000</v>
      </c>
      <c r="H42" s="111">
        <f t="shared" si="16"/>
        <v>343530</v>
      </c>
      <c r="I42" s="433">
        <f t="shared" si="16"/>
        <v>0</v>
      </c>
      <c r="J42" s="111">
        <f t="shared" si="16"/>
        <v>0</v>
      </c>
      <c r="K42" s="111">
        <f t="shared" si="16"/>
        <v>0</v>
      </c>
      <c r="L42" s="111"/>
      <c r="M42" s="111">
        <f t="shared" si="16"/>
        <v>0</v>
      </c>
      <c r="N42" s="111">
        <f t="shared" si="16"/>
        <v>0</v>
      </c>
      <c r="O42" s="111">
        <f t="shared" si="16"/>
        <v>0</v>
      </c>
      <c r="P42" s="111">
        <f t="shared" si="16"/>
        <v>0</v>
      </c>
      <c r="Q42" s="90">
        <f t="shared" si="1"/>
        <v>440000</v>
      </c>
    </row>
    <row r="43" spans="1:17" ht="66" customHeight="1">
      <c r="A43" s="97"/>
      <c r="B43" s="98" t="s">
        <v>546</v>
      </c>
      <c r="C43" s="98" t="s">
        <v>547</v>
      </c>
      <c r="D43" s="98" t="s">
        <v>408</v>
      </c>
      <c r="E43" s="207" t="s">
        <v>549</v>
      </c>
      <c r="F43" s="111">
        <v>440000</v>
      </c>
      <c r="G43" s="104">
        <v>440000</v>
      </c>
      <c r="H43" s="104">
        <v>343530</v>
      </c>
      <c r="I43" s="427"/>
      <c r="J43" s="111"/>
      <c r="K43" s="104"/>
      <c r="L43" s="104"/>
      <c r="M43" s="104"/>
      <c r="N43" s="104"/>
      <c r="O43" s="104"/>
      <c r="P43" s="104"/>
      <c r="Q43" s="90">
        <f t="shared" si="1"/>
        <v>440000</v>
      </c>
    </row>
    <row r="44" spans="1:17" ht="27" customHeight="1">
      <c r="A44" s="97"/>
      <c r="B44" s="198" t="s">
        <v>157</v>
      </c>
      <c r="C44" s="93" t="s">
        <v>110</v>
      </c>
      <c r="D44" s="198" t="s">
        <v>157</v>
      </c>
      <c r="E44" s="94" t="s">
        <v>111</v>
      </c>
      <c r="F44" s="111">
        <f>F45+F46+F50+F51+F52</f>
        <v>34384520</v>
      </c>
      <c r="G44" s="111">
        <f aca="true" t="shared" si="17" ref="G44:O44">G45+G46+G50+G51+G52</f>
        <v>34384520</v>
      </c>
      <c r="H44" s="111">
        <f t="shared" si="17"/>
        <v>22029720</v>
      </c>
      <c r="I44" s="111">
        <f t="shared" si="17"/>
        <v>4949999</v>
      </c>
      <c r="J44" s="111">
        <f t="shared" si="17"/>
        <v>0</v>
      </c>
      <c r="K44" s="111">
        <f>K45+K46+K50+K51+K52+K67</f>
        <v>1292950</v>
      </c>
      <c r="L44" s="111">
        <f>L45+L46+L50+L51+L52+L67</f>
        <v>465950</v>
      </c>
      <c r="M44" s="111">
        <f>M45+M46+M50+M51+M52+M67</f>
        <v>807000</v>
      </c>
      <c r="N44" s="111">
        <f t="shared" si="17"/>
        <v>0</v>
      </c>
      <c r="O44" s="111">
        <f t="shared" si="17"/>
        <v>0</v>
      </c>
      <c r="P44" s="111">
        <f>P45+P46+P50+P51+P52+P67</f>
        <v>20000</v>
      </c>
      <c r="Q44" s="90">
        <f t="shared" si="1"/>
        <v>35677470</v>
      </c>
    </row>
    <row r="45" spans="1:17" ht="33.75" customHeight="1">
      <c r="A45" s="97"/>
      <c r="B45" s="231" t="s">
        <v>62</v>
      </c>
      <c r="C45" s="231" t="s">
        <v>538</v>
      </c>
      <c r="D45" s="231" t="s">
        <v>529</v>
      </c>
      <c r="E45" s="108" t="s">
        <v>63</v>
      </c>
      <c r="F45" s="431">
        <v>6040300</v>
      </c>
      <c r="G45" s="575">
        <v>6040300</v>
      </c>
      <c r="H45" s="103">
        <v>3623300</v>
      </c>
      <c r="I45" s="103">
        <v>909009</v>
      </c>
      <c r="J45" s="112"/>
      <c r="K45" s="431">
        <v>310500</v>
      </c>
      <c r="L45" s="431">
        <v>10500</v>
      </c>
      <c r="M45" s="103">
        <v>300000</v>
      </c>
      <c r="N45" s="113">
        <v>0</v>
      </c>
      <c r="O45" s="113">
        <v>0</v>
      </c>
      <c r="P45" s="105"/>
      <c r="Q45" s="90">
        <f t="shared" si="1"/>
        <v>6350800</v>
      </c>
    </row>
    <row r="46" spans="1:17" ht="96" customHeight="1">
      <c r="A46" s="97"/>
      <c r="B46" s="231" t="s">
        <v>64</v>
      </c>
      <c r="C46" s="231" t="s">
        <v>112</v>
      </c>
      <c r="D46" s="231" t="s">
        <v>530</v>
      </c>
      <c r="E46" s="108" t="s">
        <v>184</v>
      </c>
      <c r="F46" s="102">
        <v>23801780</v>
      </c>
      <c r="G46" s="103">
        <v>23801780</v>
      </c>
      <c r="H46" s="103">
        <v>14981700</v>
      </c>
      <c r="I46" s="103">
        <v>3822549</v>
      </c>
      <c r="J46" s="112"/>
      <c r="K46" s="431">
        <v>693450</v>
      </c>
      <c r="L46" s="431">
        <v>211450</v>
      </c>
      <c r="M46" s="103">
        <v>482000</v>
      </c>
      <c r="N46" s="113"/>
      <c r="O46" s="113"/>
      <c r="P46" s="103"/>
      <c r="Q46" s="90">
        <f t="shared" si="1"/>
        <v>24495230</v>
      </c>
    </row>
    <row r="47" spans="1:17" ht="132.75" customHeight="1">
      <c r="A47" s="97"/>
      <c r="B47" s="320" t="s">
        <v>64</v>
      </c>
      <c r="C47" s="320" t="s">
        <v>112</v>
      </c>
      <c r="D47" s="320" t="s">
        <v>530</v>
      </c>
      <c r="E47" s="114" t="s">
        <v>185</v>
      </c>
      <c r="F47" s="115">
        <v>13403700</v>
      </c>
      <c r="G47" s="115">
        <v>13403700</v>
      </c>
      <c r="H47" s="115">
        <v>10986600</v>
      </c>
      <c r="I47" s="434"/>
      <c r="J47" s="115"/>
      <c r="K47" s="102"/>
      <c r="L47" s="102"/>
      <c r="M47" s="103"/>
      <c r="N47" s="113"/>
      <c r="O47" s="113"/>
      <c r="P47" s="105"/>
      <c r="Q47" s="90">
        <f t="shared" si="1"/>
        <v>13403700</v>
      </c>
    </row>
    <row r="48" spans="1:17" ht="186.75" customHeight="1">
      <c r="A48" s="97"/>
      <c r="B48" s="320" t="s">
        <v>64</v>
      </c>
      <c r="C48" s="320" t="s">
        <v>112</v>
      </c>
      <c r="D48" s="320" t="s">
        <v>530</v>
      </c>
      <c r="E48" s="114" t="s">
        <v>51</v>
      </c>
      <c r="F48" s="115">
        <v>419700</v>
      </c>
      <c r="G48" s="115">
        <v>419700</v>
      </c>
      <c r="H48" s="115">
        <v>275220</v>
      </c>
      <c r="I48" s="434"/>
      <c r="J48" s="115"/>
      <c r="K48" s="102"/>
      <c r="L48" s="102"/>
      <c r="M48" s="103"/>
      <c r="N48" s="113"/>
      <c r="O48" s="113"/>
      <c r="P48" s="105"/>
      <c r="Q48" s="90"/>
    </row>
    <row r="49" spans="1:17" ht="194.25" customHeight="1">
      <c r="A49" s="97"/>
      <c r="B49" s="320" t="s">
        <v>64</v>
      </c>
      <c r="C49" s="320" t="s">
        <v>112</v>
      </c>
      <c r="D49" s="320" t="s">
        <v>530</v>
      </c>
      <c r="E49" s="114" t="s">
        <v>52</v>
      </c>
      <c r="F49" s="115">
        <v>902100</v>
      </c>
      <c r="G49" s="115">
        <v>902100</v>
      </c>
      <c r="H49" s="115">
        <v>739400</v>
      </c>
      <c r="I49" s="434"/>
      <c r="J49" s="115"/>
      <c r="K49" s="102"/>
      <c r="L49" s="102"/>
      <c r="M49" s="103"/>
      <c r="N49" s="113"/>
      <c r="O49" s="113"/>
      <c r="P49" s="105"/>
      <c r="Q49" s="90"/>
    </row>
    <row r="50" spans="1:17" ht="57.75" customHeight="1">
      <c r="A50" s="97"/>
      <c r="B50" s="231" t="s">
        <v>65</v>
      </c>
      <c r="C50" s="231" t="s">
        <v>169</v>
      </c>
      <c r="D50" s="231" t="s">
        <v>541</v>
      </c>
      <c r="E50" s="208" t="s">
        <v>212</v>
      </c>
      <c r="F50" s="102">
        <v>2711000</v>
      </c>
      <c r="G50" s="103">
        <v>2711000</v>
      </c>
      <c r="H50" s="103">
        <v>2033400</v>
      </c>
      <c r="I50" s="103">
        <v>147761</v>
      </c>
      <c r="J50" s="112"/>
      <c r="K50" s="102">
        <v>45000</v>
      </c>
      <c r="L50" s="102"/>
      <c r="M50" s="103">
        <v>25000</v>
      </c>
      <c r="N50" s="113"/>
      <c r="O50" s="113"/>
      <c r="P50" s="105">
        <v>20000</v>
      </c>
      <c r="Q50" s="90">
        <f aca="true" t="shared" si="18" ref="Q50:Q83">F50+K50</f>
        <v>2756000</v>
      </c>
    </row>
    <row r="51" spans="1:17" ht="44.25" customHeight="1">
      <c r="A51" s="97"/>
      <c r="B51" s="231" t="s">
        <v>66</v>
      </c>
      <c r="C51" s="231" t="s">
        <v>69</v>
      </c>
      <c r="D51" s="231" t="s">
        <v>531</v>
      </c>
      <c r="E51" s="208" t="s">
        <v>67</v>
      </c>
      <c r="F51" s="102">
        <v>274100</v>
      </c>
      <c r="G51" s="103">
        <v>274100</v>
      </c>
      <c r="H51" s="103">
        <v>211800</v>
      </c>
      <c r="I51" s="432"/>
      <c r="J51" s="104"/>
      <c r="K51" s="102"/>
      <c r="L51" s="102"/>
      <c r="M51" s="113"/>
      <c r="N51" s="113"/>
      <c r="O51" s="113"/>
      <c r="P51" s="105"/>
      <c r="Q51" s="90">
        <f t="shared" si="18"/>
        <v>274100</v>
      </c>
    </row>
    <row r="52" spans="1:17" s="118" customFormat="1" ht="41.25" customHeight="1">
      <c r="A52" s="116"/>
      <c r="B52" s="234" t="s">
        <v>68</v>
      </c>
      <c r="C52" s="234" t="s">
        <v>70</v>
      </c>
      <c r="D52" s="231" t="s">
        <v>157</v>
      </c>
      <c r="E52" s="216" t="s">
        <v>71</v>
      </c>
      <c r="F52" s="102">
        <f>F53+F54</f>
        <v>1557340</v>
      </c>
      <c r="G52" s="102">
        <f aca="true" t="shared" si="19" ref="G52:P52">G53+G54</f>
        <v>1557340</v>
      </c>
      <c r="H52" s="102">
        <f t="shared" si="19"/>
        <v>1179520</v>
      </c>
      <c r="I52" s="102">
        <f t="shared" si="19"/>
        <v>70680</v>
      </c>
      <c r="J52" s="102">
        <f t="shared" si="19"/>
        <v>0</v>
      </c>
      <c r="K52" s="102">
        <f t="shared" si="19"/>
        <v>0</v>
      </c>
      <c r="L52" s="102"/>
      <c r="M52" s="102">
        <f t="shared" si="19"/>
        <v>0</v>
      </c>
      <c r="N52" s="102">
        <f t="shared" si="19"/>
        <v>0</v>
      </c>
      <c r="O52" s="102">
        <f t="shared" si="19"/>
        <v>0</v>
      </c>
      <c r="P52" s="102">
        <f t="shared" si="19"/>
        <v>0</v>
      </c>
      <c r="Q52" s="90">
        <f t="shared" si="18"/>
        <v>1557340</v>
      </c>
    </row>
    <row r="53" spans="1:17" s="118" customFormat="1" ht="41.25" customHeight="1">
      <c r="A53" s="116"/>
      <c r="B53" s="352" t="s">
        <v>375</v>
      </c>
      <c r="C53" s="353" t="s">
        <v>374</v>
      </c>
      <c r="D53" s="234" t="s">
        <v>531</v>
      </c>
      <c r="E53" s="326" t="s">
        <v>376</v>
      </c>
      <c r="F53" s="102">
        <v>1550100</v>
      </c>
      <c r="G53" s="103">
        <v>1550100</v>
      </c>
      <c r="H53" s="103">
        <v>1179520</v>
      </c>
      <c r="I53" s="103">
        <v>70680</v>
      </c>
      <c r="J53" s="117"/>
      <c r="K53" s="111"/>
      <c r="L53" s="111"/>
      <c r="M53" s="104"/>
      <c r="N53" s="104"/>
      <c r="O53" s="104"/>
      <c r="P53" s="104"/>
      <c r="Q53" s="90">
        <f t="shared" si="18"/>
        <v>1550100</v>
      </c>
    </row>
    <row r="54" spans="1:17" s="118" customFormat="1" ht="41.25" customHeight="1">
      <c r="A54" s="116"/>
      <c r="B54" s="352" t="s">
        <v>186</v>
      </c>
      <c r="C54" s="353" t="s">
        <v>187</v>
      </c>
      <c r="D54" s="234" t="s">
        <v>531</v>
      </c>
      <c r="E54" s="326" t="s">
        <v>189</v>
      </c>
      <c r="F54" s="102">
        <v>7240</v>
      </c>
      <c r="G54" s="103">
        <v>7240</v>
      </c>
      <c r="H54" s="432"/>
      <c r="I54" s="432"/>
      <c r="J54" s="117"/>
      <c r="K54" s="111"/>
      <c r="L54" s="111"/>
      <c r="M54" s="104"/>
      <c r="N54" s="104"/>
      <c r="O54" s="104"/>
      <c r="P54" s="104"/>
      <c r="Q54" s="90">
        <f t="shared" si="18"/>
        <v>7240</v>
      </c>
    </row>
    <row r="55" spans="1:17" ht="30" customHeight="1">
      <c r="A55" s="97"/>
      <c r="B55" s="198" t="s">
        <v>157</v>
      </c>
      <c r="C55" s="215" t="s">
        <v>104</v>
      </c>
      <c r="D55" s="214" t="s">
        <v>157</v>
      </c>
      <c r="E55" s="334" t="s">
        <v>103</v>
      </c>
      <c r="F55" s="102">
        <f>F56+F58</f>
        <v>128500</v>
      </c>
      <c r="G55" s="102">
        <f aca="true" t="shared" si="20" ref="G55:P55">G56+G58</f>
        <v>128500</v>
      </c>
      <c r="H55" s="431">
        <f t="shared" si="20"/>
        <v>0</v>
      </c>
      <c r="I55" s="431">
        <f t="shared" si="20"/>
        <v>0</v>
      </c>
      <c r="J55" s="102">
        <f t="shared" si="20"/>
        <v>0</v>
      </c>
      <c r="K55" s="102">
        <f t="shared" si="20"/>
        <v>0</v>
      </c>
      <c r="L55" s="102"/>
      <c r="M55" s="102">
        <f t="shared" si="20"/>
        <v>0</v>
      </c>
      <c r="N55" s="102">
        <f t="shared" si="20"/>
        <v>0</v>
      </c>
      <c r="O55" s="102">
        <f t="shared" si="20"/>
        <v>0</v>
      </c>
      <c r="P55" s="102">
        <f t="shared" si="20"/>
        <v>0</v>
      </c>
      <c r="Q55" s="90">
        <f t="shared" si="18"/>
        <v>128500</v>
      </c>
    </row>
    <row r="56" spans="1:17" ht="42.75" customHeight="1">
      <c r="A56" s="97"/>
      <c r="B56" s="234" t="s">
        <v>424</v>
      </c>
      <c r="C56" s="231" t="s">
        <v>152</v>
      </c>
      <c r="D56" s="231" t="s">
        <v>157</v>
      </c>
      <c r="E56" s="208" t="s">
        <v>425</v>
      </c>
      <c r="F56" s="102">
        <f>F57</f>
        <v>68500</v>
      </c>
      <c r="G56" s="102">
        <f aca="true" t="shared" si="21" ref="G56:P56">G57</f>
        <v>68500</v>
      </c>
      <c r="H56" s="431">
        <f t="shared" si="21"/>
        <v>0</v>
      </c>
      <c r="I56" s="431">
        <f t="shared" si="21"/>
        <v>0</v>
      </c>
      <c r="J56" s="102">
        <f t="shared" si="21"/>
        <v>0</v>
      </c>
      <c r="K56" s="102">
        <f t="shared" si="21"/>
        <v>0</v>
      </c>
      <c r="L56" s="102"/>
      <c r="M56" s="102">
        <f t="shared" si="21"/>
        <v>0</v>
      </c>
      <c r="N56" s="102">
        <f t="shared" si="21"/>
        <v>0</v>
      </c>
      <c r="O56" s="102">
        <f t="shared" si="21"/>
        <v>0</v>
      </c>
      <c r="P56" s="102">
        <f t="shared" si="21"/>
        <v>0</v>
      </c>
      <c r="Q56" s="90">
        <f t="shared" si="18"/>
        <v>68500</v>
      </c>
    </row>
    <row r="57" spans="1:17" ht="59.25" customHeight="1">
      <c r="A57" s="97"/>
      <c r="B57" s="234" t="s">
        <v>426</v>
      </c>
      <c r="C57" s="231" t="s">
        <v>427</v>
      </c>
      <c r="D57" s="231" t="s">
        <v>532</v>
      </c>
      <c r="E57" s="326" t="s">
        <v>428</v>
      </c>
      <c r="F57" s="102">
        <v>68500</v>
      </c>
      <c r="G57" s="103">
        <v>68500</v>
      </c>
      <c r="H57" s="427"/>
      <c r="I57" s="427"/>
      <c r="J57" s="104"/>
      <c r="K57" s="104"/>
      <c r="L57" s="104"/>
      <c r="M57" s="105"/>
      <c r="N57" s="105"/>
      <c r="O57" s="105"/>
      <c r="P57" s="105"/>
      <c r="Q57" s="90">
        <f t="shared" si="18"/>
        <v>68500</v>
      </c>
    </row>
    <row r="58" spans="1:18" ht="94.5" customHeight="1">
      <c r="A58" s="97"/>
      <c r="B58" s="327" t="s">
        <v>429</v>
      </c>
      <c r="C58" s="327" t="s">
        <v>113</v>
      </c>
      <c r="D58" s="327" t="s">
        <v>532</v>
      </c>
      <c r="E58" s="328" t="s">
        <v>224</v>
      </c>
      <c r="F58" s="102">
        <v>60000</v>
      </c>
      <c r="G58" s="447">
        <v>60000</v>
      </c>
      <c r="H58" s="432"/>
      <c r="I58" s="432"/>
      <c r="J58" s="103"/>
      <c r="K58" s="102"/>
      <c r="L58" s="102"/>
      <c r="M58" s="103"/>
      <c r="N58" s="103"/>
      <c r="O58" s="103"/>
      <c r="P58" s="103"/>
      <c r="Q58" s="90">
        <f t="shared" si="18"/>
        <v>60000</v>
      </c>
      <c r="R58" s="120"/>
    </row>
    <row r="59" spans="1:18" ht="30" customHeight="1">
      <c r="A59" s="97"/>
      <c r="B59" s="198" t="s">
        <v>157</v>
      </c>
      <c r="C59" s="93" t="s">
        <v>117</v>
      </c>
      <c r="D59" s="198" t="s">
        <v>157</v>
      </c>
      <c r="E59" s="94" t="s">
        <v>123</v>
      </c>
      <c r="F59" s="102">
        <f>F60+F62</f>
        <v>1830400</v>
      </c>
      <c r="G59" s="102">
        <f aca="true" t="shared" si="22" ref="G59:P59">G60+G62</f>
        <v>1830400</v>
      </c>
      <c r="H59" s="102">
        <f t="shared" si="22"/>
        <v>1102600</v>
      </c>
      <c r="I59" s="102">
        <f t="shared" si="22"/>
        <v>279336</v>
      </c>
      <c r="J59" s="102">
        <f t="shared" si="22"/>
        <v>0</v>
      </c>
      <c r="K59" s="102">
        <f t="shared" si="22"/>
        <v>0</v>
      </c>
      <c r="L59" s="102"/>
      <c r="M59" s="102">
        <f t="shared" si="22"/>
        <v>0</v>
      </c>
      <c r="N59" s="102">
        <f t="shared" si="22"/>
        <v>0</v>
      </c>
      <c r="O59" s="102">
        <f t="shared" si="22"/>
        <v>0</v>
      </c>
      <c r="P59" s="102">
        <f t="shared" si="22"/>
        <v>0</v>
      </c>
      <c r="Q59" s="90">
        <f t="shared" si="18"/>
        <v>1830400</v>
      </c>
      <c r="R59" s="120"/>
    </row>
    <row r="60" spans="1:17" ht="27" customHeight="1">
      <c r="A60" s="97"/>
      <c r="B60" s="323" t="s">
        <v>490</v>
      </c>
      <c r="C60" s="323" t="s">
        <v>115</v>
      </c>
      <c r="D60" s="324" t="s">
        <v>157</v>
      </c>
      <c r="E60" s="325" t="s">
        <v>225</v>
      </c>
      <c r="F60" s="102">
        <f>F61</f>
        <v>110000</v>
      </c>
      <c r="G60" s="102">
        <f aca="true" t="shared" si="23" ref="G60:P60">G61</f>
        <v>110000</v>
      </c>
      <c r="H60" s="431">
        <f t="shared" si="23"/>
        <v>0</v>
      </c>
      <c r="I60" s="431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18"/>
        <v>110000</v>
      </c>
    </row>
    <row r="61" spans="1:17" s="91" customFormat="1" ht="37.5">
      <c r="A61" s="121"/>
      <c r="B61" s="231" t="s">
        <v>491</v>
      </c>
      <c r="C61" s="231" t="s">
        <v>116</v>
      </c>
      <c r="D61" s="231" t="s">
        <v>533</v>
      </c>
      <c r="E61" s="208" t="s">
        <v>226</v>
      </c>
      <c r="F61" s="102">
        <v>110000</v>
      </c>
      <c r="G61" s="103">
        <v>110000</v>
      </c>
      <c r="H61" s="432">
        <v>0</v>
      </c>
      <c r="I61" s="432">
        <v>0</v>
      </c>
      <c r="J61" s="95">
        <v>0</v>
      </c>
      <c r="K61" s="95"/>
      <c r="L61" s="95"/>
      <c r="M61" s="95"/>
      <c r="N61" s="95"/>
      <c r="O61" s="95"/>
      <c r="P61" s="95"/>
      <c r="Q61" s="90">
        <f t="shared" si="18"/>
        <v>110000</v>
      </c>
    </row>
    <row r="62" spans="1:17" s="91" customFormat="1" ht="36.75" customHeight="1">
      <c r="A62" s="121"/>
      <c r="B62" s="231" t="s">
        <v>492</v>
      </c>
      <c r="C62" s="231" t="s">
        <v>88</v>
      </c>
      <c r="D62" s="324" t="s">
        <v>157</v>
      </c>
      <c r="E62" s="326" t="s">
        <v>80</v>
      </c>
      <c r="F62" s="102">
        <f>F63</f>
        <v>1720400</v>
      </c>
      <c r="G62" s="102">
        <f aca="true" t="shared" si="24" ref="G62:P62">G63</f>
        <v>1720400</v>
      </c>
      <c r="H62" s="102">
        <f t="shared" si="24"/>
        <v>1102600</v>
      </c>
      <c r="I62" s="102">
        <f t="shared" si="24"/>
        <v>279336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8"/>
        <v>1720400</v>
      </c>
    </row>
    <row r="63" spans="1:17" s="123" customFormat="1" ht="56.25">
      <c r="A63" s="122"/>
      <c r="B63" s="98" t="s">
        <v>493</v>
      </c>
      <c r="C63" s="98" t="s">
        <v>89</v>
      </c>
      <c r="D63" s="98" t="s">
        <v>533</v>
      </c>
      <c r="E63" s="336" t="s">
        <v>227</v>
      </c>
      <c r="F63" s="102">
        <v>1720400</v>
      </c>
      <c r="G63" s="103">
        <v>1720400</v>
      </c>
      <c r="H63" s="103">
        <v>1102600</v>
      </c>
      <c r="I63" s="103">
        <v>279336</v>
      </c>
      <c r="J63" s="105">
        <v>0</v>
      </c>
      <c r="K63" s="111"/>
      <c r="L63" s="111"/>
      <c r="M63" s="105"/>
      <c r="N63" s="105"/>
      <c r="O63" s="105"/>
      <c r="P63" s="105"/>
      <c r="Q63" s="90">
        <f t="shared" si="18"/>
        <v>1720400</v>
      </c>
    </row>
    <row r="64" spans="1:17" s="123" customFormat="1" ht="18.75" hidden="1">
      <c r="A64" s="122"/>
      <c r="B64" s="198" t="s">
        <v>157</v>
      </c>
      <c r="C64" s="337" t="s">
        <v>496</v>
      </c>
      <c r="D64" s="214" t="s">
        <v>157</v>
      </c>
      <c r="E64" s="339" t="s">
        <v>497</v>
      </c>
      <c r="F64" s="431">
        <f>F65</f>
        <v>0</v>
      </c>
      <c r="G64" s="431">
        <f aca="true" t="shared" si="25" ref="G64:P64">G65</f>
        <v>0</v>
      </c>
      <c r="H64" s="431">
        <f t="shared" si="25"/>
        <v>0</v>
      </c>
      <c r="I64" s="431">
        <f t="shared" si="25"/>
        <v>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8"/>
        <v>0</v>
      </c>
    </row>
    <row r="65" spans="1:17" s="123" customFormat="1" ht="37.5" hidden="1">
      <c r="A65" s="122"/>
      <c r="B65" s="354" t="s">
        <v>294</v>
      </c>
      <c r="C65" s="231" t="s">
        <v>293</v>
      </c>
      <c r="D65" s="332" t="s">
        <v>157</v>
      </c>
      <c r="E65" s="108" t="s">
        <v>295</v>
      </c>
      <c r="F65" s="431">
        <f>F66</f>
        <v>0</v>
      </c>
      <c r="G65" s="431">
        <f aca="true" t="shared" si="26" ref="G65:P65">G66</f>
        <v>0</v>
      </c>
      <c r="H65" s="431">
        <f t="shared" si="26"/>
        <v>0</v>
      </c>
      <c r="I65" s="431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18"/>
        <v>0</v>
      </c>
    </row>
    <row r="66" spans="1:17" s="123" customFormat="1" ht="37.5" hidden="1">
      <c r="A66" s="122"/>
      <c r="B66" s="231" t="s">
        <v>291</v>
      </c>
      <c r="C66" s="231" t="s">
        <v>292</v>
      </c>
      <c r="D66" s="231" t="s">
        <v>412</v>
      </c>
      <c r="E66" s="108" t="s">
        <v>296</v>
      </c>
      <c r="F66" s="431"/>
      <c r="G66" s="432"/>
      <c r="H66" s="432"/>
      <c r="I66" s="432"/>
      <c r="J66" s="105"/>
      <c r="K66" s="111"/>
      <c r="L66" s="111"/>
      <c r="M66" s="105"/>
      <c r="N66" s="105"/>
      <c r="O66" s="105"/>
      <c r="P66" s="105"/>
      <c r="Q66" s="90">
        <f t="shared" si="18"/>
        <v>0</v>
      </c>
    </row>
    <row r="67" spans="1:19" s="123" customFormat="1" ht="20.25">
      <c r="A67" s="122"/>
      <c r="B67" s="198" t="s">
        <v>157</v>
      </c>
      <c r="C67" s="577" t="s">
        <v>94</v>
      </c>
      <c r="D67" s="214" t="s">
        <v>157</v>
      </c>
      <c r="E67" s="576" t="s">
        <v>344</v>
      </c>
      <c r="F67" s="431"/>
      <c r="G67" s="575"/>
      <c r="H67" s="575"/>
      <c r="I67" s="432"/>
      <c r="J67" s="105"/>
      <c r="K67" s="111">
        <f>K68</f>
        <v>244000</v>
      </c>
      <c r="L67" s="111">
        <f>L68</f>
        <v>244000</v>
      </c>
      <c r="M67" s="105"/>
      <c r="N67" s="105"/>
      <c r="O67" s="105"/>
      <c r="P67" s="105"/>
      <c r="Q67" s="90">
        <f t="shared" si="18"/>
        <v>244000</v>
      </c>
      <c r="R67" s="90"/>
      <c r="S67" s="90">
        <f>H67+M67</f>
        <v>0</v>
      </c>
    </row>
    <row r="68" spans="1:17" s="123" customFormat="1" ht="37.5">
      <c r="A68" s="122"/>
      <c r="B68" s="578" t="s">
        <v>343</v>
      </c>
      <c r="C68" s="578" t="s">
        <v>342</v>
      </c>
      <c r="D68" s="578" t="s">
        <v>77</v>
      </c>
      <c r="E68" s="579" t="s">
        <v>276</v>
      </c>
      <c r="F68" s="431"/>
      <c r="G68" s="575"/>
      <c r="H68" s="575"/>
      <c r="I68" s="432"/>
      <c r="J68" s="105"/>
      <c r="K68" s="111">
        <v>244000</v>
      </c>
      <c r="L68" s="111">
        <v>244000</v>
      </c>
      <c r="M68" s="105"/>
      <c r="N68" s="105"/>
      <c r="O68" s="105"/>
      <c r="P68" s="105"/>
      <c r="Q68" s="90">
        <f t="shared" si="18"/>
        <v>244000</v>
      </c>
    </row>
    <row r="69" spans="1:17" s="123" customFormat="1" ht="83.25" customHeight="1">
      <c r="A69" s="122"/>
      <c r="B69" s="212" t="s">
        <v>432</v>
      </c>
      <c r="C69" s="212"/>
      <c r="D69" s="212"/>
      <c r="E69" s="203" t="s">
        <v>534</v>
      </c>
      <c r="F69" s="211">
        <f>F70</f>
        <v>45532780</v>
      </c>
      <c r="G69" s="211">
        <f aca="true" t="shared" si="27" ref="G69:P69">G70</f>
        <v>45532780</v>
      </c>
      <c r="H69" s="211">
        <f t="shared" si="27"/>
        <v>2737100</v>
      </c>
      <c r="I69" s="211">
        <f t="shared" si="27"/>
        <v>46600</v>
      </c>
      <c r="J69" s="211">
        <f t="shared" si="27"/>
        <v>0</v>
      </c>
      <c r="K69" s="211">
        <f t="shared" si="27"/>
        <v>0</v>
      </c>
      <c r="L69" s="211"/>
      <c r="M69" s="211">
        <f t="shared" si="27"/>
        <v>0</v>
      </c>
      <c r="N69" s="211">
        <f t="shared" si="27"/>
        <v>0</v>
      </c>
      <c r="O69" s="211">
        <f t="shared" si="27"/>
        <v>0</v>
      </c>
      <c r="P69" s="211">
        <f t="shared" si="27"/>
        <v>0</v>
      </c>
      <c r="Q69" s="90">
        <f t="shared" si="18"/>
        <v>45532780</v>
      </c>
    </row>
    <row r="70" spans="1:17" s="123" customFormat="1" ht="58.5">
      <c r="A70" s="122"/>
      <c r="B70" s="205" t="s">
        <v>433</v>
      </c>
      <c r="C70" s="205"/>
      <c r="D70" s="205"/>
      <c r="E70" s="218" t="s">
        <v>534</v>
      </c>
      <c r="F70" s="217">
        <f>F71+F73</f>
        <v>45532780</v>
      </c>
      <c r="G70" s="217">
        <f aca="true" t="shared" si="28" ref="G70:P70">G71+G73</f>
        <v>45532780</v>
      </c>
      <c r="H70" s="217">
        <f t="shared" si="28"/>
        <v>2737100</v>
      </c>
      <c r="I70" s="217">
        <f t="shared" si="28"/>
        <v>46600</v>
      </c>
      <c r="J70" s="217">
        <f t="shared" si="28"/>
        <v>0</v>
      </c>
      <c r="K70" s="217">
        <f t="shared" si="28"/>
        <v>0</v>
      </c>
      <c r="L70" s="217"/>
      <c r="M70" s="217">
        <f t="shared" si="28"/>
        <v>0</v>
      </c>
      <c r="N70" s="217">
        <f t="shared" si="28"/>
        <v>0</v>
      </c>
      <c r="O70" s="217">
        <f t="shared" si="28"/>
        <v>0</v>
      </c>
      <c r="P70" s="217">
        <f t="shared" si="28"/>
        <v>0</v>
      </c>
      <c r="Q70" s="90">
        <f t="shared" si="18"/>
        <v>45532780</v>
      </c>
    </row>
    <row r="71" spans="1:17" s="123" customFormat="1" ht="22.5" customHeight="1">
      <c r="A71" s="122"/>
      <c r="B71" s="198" t="s">
        <v>157</v>
      </c>
      <c r="C71" s="93" t="s">
        <v>158</v>
      </c>
      <c r="D71" s="198" t="s">
        <v>157</v>
      </c>
      <c r="E71" s="94" t="s">
        <v>92</v>
      </c>
      <c r="F71" s="111">
        <f>F72</f>
        <v>3463900</v>
      </c>
      <c r="G71" s="111">
        <f aca="true" t="shared" si="29" ref="G71:P71">G72</f>
        <v>3463900</v>
      </c>
      <c r="H71" s="111">
        <f t="shared" si="29"/>
        <v>2737100</v>
      </c>
      <c r="I71" s="111">
        <f t="shared" si="29"/>
        <v>46600</v>
      </c>
      <c r="J71" s="111">
        <f t="shared" si="29"/>
        <v>0</v>
      </c>
      <c r="K71" s="111">
        <f t="shared" si="29"/>
        <v>0</v>
      </c>
      <c r="L71" s="111"/>
      <c r="M71" s="111">
        <f t="shared" si="29"/>
        <v>0</v>
      </c>
      <c r="N71" s="111">
        <f t="shared" si="29"/>
        <v>0</v>
      </c>
      <c r="O71" s="111">
        <f t="shared" si="29"/>
        <v>0</v>
      </c>
      <c r="P71" s="111">
        <f t="shared" si="29"/>
        <v>0</v>
      </c>
      <c r="Q71" s="90">
        <f t="shared" si="18"/>
        <v>3463900</v>
      </c>
    </row>
    <row r="72" spans="1:17" s="123" customFormat="1" ht="68.25" customHeight="1">
      <c r="A72" s="122"/>
      <c r="B72" s="98" t="s">
        <v>434</v>
      </c>
      <c r="C72" s="98" t="s">
        <v>547</v>
      </c>
      <c r="D72" s="98" t="s">
        <v>408</v>
      </c>
      <c r="E72" s="207" t="s">
        <v>549</v>
      </c>
      <c r="F72" s="111">
        <v>3463900</v>
      </c>
      <c r="G72" s="104">
        <v>3463900</v>
      </c>
      <c r="H72" s="104">
        <v>2737100</v>
      </c>
      <c r="I72" s="104">
        <v>46600</v>
      </c>
      <c r="J72" s="111"/>
      <c r="K72" s="111"/>
      <c r="L72" s="111"/>
      <c r="M72" s="104"/>
      <c r="N72" s="104"/>
      <c r="O72" s="104"/>
      <c r="P72" s="104"/>
      <c r="Q72" s="90">
        <f t="shared" si="18"/>
        <v>3463900</v>
      </c>
    </row>
    <row r="73" spans="1:17" ht="30.75" customHeight="1">
      <c r="A73" s="97"/>
      <c r="B73" s="198" t="s">
        <v>157</v>
      </c>
      <c r="C73" s="215" t="s">
        <v>104</v>
      </c>
      <c r="D73" s="214" t="s">
        <v>157</v>
      </c>
      <c r="E73" s="321" t="s">
        <v>103</v>
      </c>
      <c r="F73" s="102">
        <f>F74+F77+F80+F84+F92+F93+F99+F100+F102+F101</f>
        <v>42068880</v>
      </c>
      <c r="G73" s="102">
        <f>G74+G77+G80+G84+G92+G93+G99+G100+G102+G101</f>
        <v>42068880</v>
      </c>
      <c r="H73" s="431">
        <f aca="true" t="shared" si="30" ref="H73:P73">H74+H77+H80+H84+H92+H93+H99+H100+H102+H101+H94</f>
        <v>0</v>
      </c>
      <c r="I73" s="431">
        <f t="shared" si="30"/>
        <v>0</v>
      </c>
      <c r="J73" s="102">
        <f t="shared" si="30"/>
        <v>0</v>
      </c>
      <c r="K73" s="102">
        <f t="shared" si="30"/>
        <v>0</v>
      </c>
      <c r="L73" s="102"/>
      <c r="M73" s="102">
        <f t="shared" si="30"/>
        <v>0</v>
      </c>
      <c r="N73" s="102">
        <f t="shared" si="30"/>
        <v>0</v>
      </c>
      <c r="O73" s="102">
        <f t="shared" si="30"/>
        <v>0</v>
      </c>
      <c r="P73" s="102">
        <f t="shared" si="30"/>
        <v>0</v>
      </c>
      <c r="Q73" s="90">
        <f t="shared" si="18"/>
        <v>42068880</v>
      </c>
    </row>
    <row r="74" spans="1:17" s="123" customFormat="1" ht="96" customHeight="1">
      <c r="A74" s="122"/>
      <c r="B74" s="323" t="s">
        <v>440</v>
      </c>
      <c r="C74" s="323" t="s">
        <v>124</v>
      </c>
      <c r="D74" s="330" t="s">
        <v>157</v>
      </c>
      <c r="E74" s="325" t="s">
        <v>228</v>
      </c>
      <c r="F74" s="109">
        <f>F75+F76</f>
        <v>21735700</v>
      </c>
      <c r="G74" s="109">
        <f aca="true" t="shared" si="31" ref="G74:P74">G75+G76</f>
        <v>21735700</v>
      </c>
      <c r="H74" s="435">
        <f t="shared" si="31"/>
        <v>0</v>
      </c>
      <c r="I74" s="435">
        <f t="shared" si="31"/>
        <v>0</v>
      </c>
      <c r="J74" s="109">
        <f t="shared" si="31"/>
        <v>0</v>
      </c>
      <c r="K74" s="109">
        <f t="shared" si="31"/>
        <v>0</v>
      </c>
      <c r="L74" s="109"/>
      <c r="M74" s="109">
        <f t="shared" si="31"/>
        <v>0</v>
      </c>
      <c r="N74" s="109">
        <f t="shared" si="31"/>
        <v>0</v>
      </c>
      <c r="O74" s="109">
        <f t="shared" si="31"/>
        <v>0</v>
      </c>
      <c r="P74" s="109">
        <f t="shared" si="31"/>
        <v>0</v>
      </c>
      <c r="Q74" s="90">
        <f t="shared" si="18"/>
        <v>21735700</v>
      </c>
    </row>
    <row r="75" spans="1:17" s="126" customFormat="1" ht="75.75" customHeight="1">
      <c r="A75" s="124"/>
      <c r="B75" s="331" t="s">
        <v>441</v>
      </c>
      <c r="C75" s="234" t="s">
        <v>125</v>
      </c>
      <c r="D75" s="234" t="s">
        <v>535</v>
      </c>
      <c r="E75" s="216" t="s">
        <v>442</v>
      </c>
      <c r="F75" s="102">
        <v>2735700</v>
      </c>
      <c r="G75" s="103">
        <v>2735700</v>
      </c>
      <c r="H75" s="431"/>
      <c r="I75" s="431"/>
      <c r="J75" s="125"/>
      <c r="K75" s="104">
        <v>0</v>
      </c>
      <c r="L75" s="104"/>
      <c r="M75" s="125"/>
      <c r="N75" s="125"/>
      <c r="O75" s="125"/>
      <c r="P75" s="125"/>
      <c r="Q75" s="90">
        <f t="shared" si="18"/>
        <v>2735700</v>
      </c>
    </row>
    <row r="76" spans="1:17" s="126" customFormat="1" ht="70.5" customHeight="1">
      <c r="A76" s="124"/>
      <c r="B76" s="331" t="s">
        <v>443</v>
      </c>
      <c r="C76" s="234" t="s">
        <v>126</v>
      </c>
      <c r="D76" s="234" t="s">
        <v>537</v>
      </c>
      <c r="E76" s="216" t="s">
        <v>229</v>
      </c>
      <c r="F76" s="102">
        <v>19000000</v>
      </c>
      <c r="G76" s="103">
        <v>19000000</v>
      </c>
      <c r="H76" s="431"/>
      <c r="I76" s="431"/>
      <c r="J76" s="125"/>
      <c r="K76" s="104"/>
      <c r="L76" s="104"/>
      <c r="M76" s="125"/>
      <c r="N76" s="125"/>
      <c r="O76" s="125"/>
      <c r="P76" s="125"/>
      <c r="Q76" s="90">
        <f t="shared" si="18"/>
        <v>19000000</v>
      </c>
    </row>
    <row r="77" spans="1:17" s="126" customFormat="1" ht="58.5" customHeight="1">
      <c r="A77" s="124"/>
      <c r="B77" s="331" t="s">
        <v>444</v>
      </c>
      <c r="C77" s="234" t="s">
        <v>127</v>
      </c>
      <c r="D77" s="332" t="s">
        <v>157</v>
      </c>
      <c r="E77" s="108" t="s">
        <v>230</v>
      </c>
      <c r="F77" s="102">
        <f>F78+F79</f>
        <v>1645400</v>
      </c>
      <c r="G77" s="102">
        <f aca="true" t="shared" si="32" ref="G77:P77">G78+G79</f>
        <v>1645400</v>
      </c>
      <c r="H77" s="431">
        <f t="shared" si="32"/>
        <v>0</v>
      </c>
      <c r="I77" s="431">
        <f t="shared" si="32"/>
        <v>0</v>
      </c>
      <c r="J77" s="102">
        <f t="shared" si="32"/>
        <v>0</v>
      </c>
      <c r="K77" s="102">
        <f t="shared" si="32"/>
        <v>0</v>
      </c>
      <c r="L77" s="102"/>
      <c r="M77" s="102">
        <f t="shared" si="32"/>
        <v>0</v>
      </c>
      <c r="N77" s="102">
        <f t="shared" si="32"/>
        <v>0</v>
      </c>
      <c r="O77" s="102">
        <f t="shared" si="32"/>
        <v>0</v>
      </c>
      <c r="P77" s="102">
        <f t="shared" si="32"/>
        <v>0</v>
      </c>
      <c r="Q77" s="90">
        <f t="shared" si="18"/>
        <v>1645400</v>
      </c>
    </row>
    <row r="78" spans="1:17" ht="70.5" customHeight="1">
      <c r="A78" s="97"/>
      <c r="B78" s="331" t="s">
        <v>445</v>
      </c>
      <c r="C78" s="234" t="s">
        <v>128</v>
      </c>
      <c r="D78" s="234" t="s">
        <v>535</v>
      </c>
      <c r="E78" s="216" t="s">
        <v>230</v>
      </c>
      <c r="F78" s="102">
        <v>100000</v>
      </c>
      <c r="G78" s="103">
        <v>100000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8"/>
        <v>100000</v>
      </c>
    </row>
    <row r="79" spans="1:17" ht="87" customHeight="1">
      <c r="A79" s="97"/>
      <c r="B79" s="331" t="s">
        <v>446</v>
      </c>
      <c r="C79" s="234" t="s">
        <v>129</v>
      </c>
      <c r="D79" s="234" t="s">
        <v>537</v>
      </c>
      <c r="E79" s="216" t="s">
        <v>231</v>
      </c>
      <c r="F79" s="102">
        <v>1545400</v>
      </c>
      <c r="G79" s="103">
        <v>1545400</v>
      </c>
      <c r="H79" s="431"/>
      <c r="I79" s="431"/>
      <c r="J79" s="125"/>
      <c r="K79" s="104">
        <v>0</v>
      </c>
      <c r="L79" s="104"/>
      <c r="M79" s="125"/>
      <c r="N79" s="125"/>
      <c r="O79" s="125"/>
      <c r="P79" s="125"/>
      <c r="Q79" s="90">
        <f t="shared" si="18"/>
        <v>1545400</v>
      </c>
    </row>
    <row r="80" spans="1:17" s="120" customFormat="1" ht="87" customHeight="1">
      <c r="A80" s="128"/>
      <c r="B80" s="331" t="s">
        <v>450</v>
      </c>
      <c r="C80" s="107" t="s">
        <v>447</v>
      </c>
      <c r="D80" s="332" t="s">
        <v>157</v>
      </c>
      <c r="E80" s="108" t="s">
        <v>451</v>
      </c>
      <c r="F80" s="102">
        <f>F81+F82+F83</f>
        <v>10000</v>
      </c>
      <c r="G80" s="102">
        <f aca="true" t="shared" si="33" ref="G80:P80">G81+G82+G83</f>
        <v>10000</v>
      </c>
      <c r="H80" s="431">
        <f t="shared" si="33"/>
        <v>0</v>
      </c>
      <c r="I80" s="431">
        <f t="shared" si="33"/>
        <v>0</v>
      </c>
      <c r="J80" s="102">
        <f t="shared" si="33"/>
        <v>0</v>
      </c>
      <c r="K80" s="102">
        <f t="shared" si="33"/>
        <v>0</v>
      </c>
      <c r="L80" s="102"/>
      <c r="M80" s="102">
        <f t="shared" si="33"/>
        <v>0</v>
      </c>
      <c r="N80" s="102">
        <f t="shared" si="33"/>
        <v>0</v>
      </c>
      <c r="O80" s="102">
        <f t="shared" si="33"/>
        <v>0</v>
      </c>
      <c r="P80" s="102">
        <f t="shared" si="33"/>
        <v>0</v>
      </c>
      <c r="Q80" s="90">
        <f t="shared" si="18"/>
        <v>10000</v>
      </c>
    </row>
    <row r="81" spans="1:17" s="120" customFormat="1" ht="49.5" customHeight="1">
      <c r="A81" s="128"/>
      <c r="B81" s="329" t="s">
        <v>452</v>
      </c>
      <c r="C81" s="101" t="s">
        <v>453</v>
      </c>
      <c r="D81" s="101" t="s">
        <v>535</v>
      </c>
      <c r="E81" s="108" t="s">
        <v>454</v>
      </c>
      <c r="F81" s="102">
        <v>10000</v>
      </c>
      <c r="G81" s="103">
        <v>10000</v>
      </c>
      <c r="H81" s="431"/>
      <c r="I81" s="431"/>
      <c r="J81" s="125"/>
      <c r="K81" s="104"/>
      <c r="L81" s="104"/>
      <c r="M81" s="125"/>
      <c r="N81" s="125"/>
      <c r="O81" s="125"/>
      <c r="P81" s="125"/>
      <c r="Q81" s="90">
        <f t="shared" si="18"/>
        <v>10000</v>
      </c>
    </row>
    <row r="82" spans="1:17" s="120" customFormat="1" ht="60" customHeight="1" hidden="1">
      <c r="A82" s="128"/>
      <c r="B82" s="329" t="s">
        <v>555</v>
      </c>
      <c r="C82" s="101" t="s">
        <v>556</v>
      </c>
      <c r="D82" s="101" t="s">
        <v>536</v>
      </c>
      <c r="E82" s="108" t="s">
        <v>560</v>
      </c>
      <c r="F82" s="102"/>
      <c r="G82" s="103"/>
      <c r="H82" s="431"/>
      <c r="I82" s="431"/>
      <c r="J82" s="125"/>
      <c r="K82" s="104"/>
      <c r="L82" s="104"/>
      <c r="M82" s="125"/>
      <c r="N82" s="125"/>
      <c r="O82" s="125"/>
      <c r="P82" s="125"/>
      <c r="Q82" s="90">
        <f t="shared" si="18"/>
        <v>0</v>
      </c>
    </row>
    <row r="83" spans="1:17" s="120" customFormat="1" ht="64.5" customHeight="1" hidden="1">
      <c r="A83" s="128"/>
      <c r="B83" s="329" t="s">
        <v>457</v>
      </c>
      <c r="C83" s="101" t="s">
        <v>458</v>
      </c>
      <c r="D83" s="101" t="s">
        <v>536</v>
      </c>
      <c r="E83" s="108" t="s">
        <v>449</v>
      </c>
      <c r="F83" s="431"/>
      <c r="G83" s="432"/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8"/>
        <v>0</v>
      </c>
    </row>
    <row r="84" spans="1:17" s="120" customFormat="1" ht="64.5" customHeight="1">
      <c r="A84" s="128"/>
      <c r="B84" s="331" t="s">
        <v>459</v>
      </c>
      <c r="C84" s="234" t="s">
        <v>130</v>
      </c>
      <c r="D84" s="332" t="s">
        <v>157</v>
      </c>
      <c r="E84" s="108" t="s">
        <v>270</v>
      </c>
      <c r="F84" s="102">
        <f>F85+F86+F87+F88+F89+F90+F91</f>
        <v>11332100</v>
      </c>
      <c r="G84" s="102">
        <f aca="true" t="shared" si="34" ref="G84:P84">G85+G86+G87+G88+G89+G90+G91</f>
        <v>11332100</v>
      </c>
      <c r="H84" s="431">
        <f t="shared" si="34"/>
        <v>0</v>
      </c>
      <c r="I84" s="431">
        <f t="shared" si="34"/>
        <v>0</v>
      </c>
      <c r="J84" s="102">
        <f t="shared" si="34"/>
        <v>0</v>
      </c>
      <c r="K84" s="102">
        <f t="shared" si="34"/>
        <v>0</v>
      </c>
      <c r="L84" s="102"/>
      <c r="M84" s="102">
        <f t="shared" si="34"/>
        <v>0</v>
      </c>
      <c r="N84" s="102">
        <f t="shared" si="34"/>
        <v>0</v>
      </c>
      <c r="O84" s="102">
        <f t="shared" si="34"/>
        <v>0</v>
      </c>
      <c r="P84" s="102">
        <f t="shared" si="34"/>
        <v>0</v>
      </c>
      <c r="Q84" s="90">
        <f aca="true" t="shared" si="35" ref="Q84:Q115">F84+K84</f>
        <v>11332100</v>
      </c>
    </row>
    <row r="85" spans="1:17" ht="35.25" customHeight="1">
      <c r="A85" s="97"/>
      <c r="B85" s="331" t="s">
        <v>460</v>
      </c>
      <c r="C85" s="234" t="s">
        <v>131</v>
      </c>
      <c r="D85" s="234" t="s">
        <v>532</v>
      </c>
      <c r="E85" s="108" t="s">
        <v>232</v>
      </c>
      <c r="F85" s="102">
        <v>110000</v>
      </c>
      <c r="G85" s="103">
        <v>110000</v>
      </c>
      <c r="H85" s="428"/>
      <c r="I85" s="428"/>
      <c r="J85" s="95"/>
      <c r="K85" s="95"/>
      <c r="L85" s="95"/>
      <c r="M85" s="95">
        <v>0</v>
      </c>
      <c r="N85" s="95">
        <v>0</v>
      </c>
      <c r="O85" s="95">
        <v>0</v>
      </c>
      <c r="P85" s="95"/>
      <c r="Q85" s="90">
        <f t="shared" si="35"/>
        <v>110000</v>
      </c>
    </row>
    <row r="86" spans="1:17" ht="37.5" hidden="1">
      <c r="A86" s="97"/>
      <c r="B86" s="331" t="s">
        <v>461</v>
      </c>
      <c r="C86" s="234" t="s">
        <v>132</v>
      </c>
      <c r="D86" s="234" t="s">
        <v>532</v>
      </c>
      <c r="E86" s="108" t="s">
        <v>462</v>
      </c>
      <c r="F86" s="102"/>
      <c r="G86" s="103"/>
      <c r="H86" s="428"/>
      <c r="I86" s="428"/>
      <c r="J86" s="95"/>
      <c r="K86" s="95"/>
      <c r="L86" s="95"/>
      <c r="M86" s="95"/>
      <c r="N86" s="95"/>
      <c r="O86" s="95"/>
      <c r="P86" s="95"/>
      <c r="Q86" s="90">
        <f t="shared" si="35"/>
        <v>0</v>
      </c>
    </row>
    <row r="87" spans="1:17" ht="18.75">
      <c r="A87" s="97"/>
      <c r="B87" s="331" t="s">
        <v>463</v>
      </c>
      <c r="C87" s="234" t="s">
        <v>133</v>
      </c>
      <c r="D87" s="234" t="s">
        <v>532</v>
      </c>
      <c r="E87" s="108" t="s">
        <v>233</v>
      </c>
      <c r="F87" s="102">
        <v>5800000</v>
      </c>
      <c r="G87" s="103">
        <v>5800000</v>
      </c>
      <c r="H87" s="428"/>
      <c r="I87" s="428"/>
      <c r="J87" s="95"/>
      <c r="K87" s="95"/>
      <c r="L87" s="95"/>
      <c r="M87" s="95"/>
      <c r="N87" s="95"/>
      <c r="O87" s="95"/>
      <c r="P87" s="95"/>
      <c r="Q87" s="90">
        <f t="shared" si="35"/>
        <v>5800000</v>
      </c>
    </row>
    <row r="88" spans="1:17" ht="36.75" customHeight="1">
      <c r="A88" s="97"/>
      <c r="B88" s="331" t="s">
        <v>464</v>
      </c>
      <c r="C88" s="234" t="s">
        <v>134</v>
      </c>
      <c r="D88" s="234" t="s">
        <v>532</v>
      </c>
      <c r="E88" s="108" t="s">
        <v>234</v>
      </c>
      <c r="F88" s="102">
        <v>1278000</v>
      </c>
      <c r="G88" s="103">
        <v>1278000</v>
      </c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5"/>
        <v>1278000</v>
      </c>
    </row>
    <row r="89" spans="1:17" ht="39.75" customHeight="1">
      <c r="A89" s="97"/>
      <c r="B89" s="331" t="s">
        <v>465</v>
      </c>
      <c r="C89" s="234" t="s">
        <v>135</v>
      </c>
      <c r="D89" s="234" t="s">
        <v>532</v>
      </c>
      <c r="E89" s="108" t="s">
        <v>235</v>
      </c>
      <c r="F89" s="102">
        <v>1814050</v>
      </c>
      <c r="G89" s="103">
        <v>1814050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5"/>
        <v>1814050</v>
      </c>
    </row>
    <row r="90" spans="1:17" ht="38.25" customHeight="1">
      <c r="A90" s="97"/>
      <c r="B90" s="331" t="s">
        <v>466</v>
      </c>
      <c r="C90" s="234" t="s">
        <v>136</v>
      </c>
      <c r="D90" s="234" t="s">
        <v>532</v>
      </c>
      <c r="E90" s="108" t="s">
        <v>236</v>
      </c>
      <c r="F90" s="102">
        <v>30000</v>
      </c>
      <c r="G90" s="103">
        <v>30000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5"/>
        <v>30000</v>
      </c>
    </row>
    <row r="91" spans="1:17" ht="37.5">
      <c r="A91" s="97"/>
      <c r="B91" s="331" t="s">
        <v>271</v>
      </c>
      <c r="C91" s="234" t="s">
        <v>272</v>
      </c>
      <c r="D91" s="234" t="s">
        <v>532</v>
      </c>
      <c r="E91" s="108" t="s">
        <v>237</v>
      </c>
      <c r="F91" s="102">
        <v>2300050</v>
      </c>
      <c r="G91" s="103">
        <v>2300050</v>
      </c>
      <c r="H91" s="436"/>
      <c r="I91" s="436"/>
      <c r="J91" s="125"/>
      <c r="K91" s="104"/>
      <c r="L91" s="104"/>
      <c r="M91" s="125"/>
      <c r="N91" s="125"/>
      <c r="O91" s="125"/>
      <c r="P91" s="125"/>
      <c r="Q91" s="90">
        <f t="shared" si="35"/>
        <v>2300050</v>
      </c>
    </row>
    <row r="92" spans="1:17" ht="56.25">
      <c r="A92" s="97"/>
      <c r="B92" s="331" t="s">
        <v>468</v>
      </c>
      <c r="C92" s="234" t="s">
        <v>137</v>
      </c>
      <c r="D92" s="234" t="s">
        <v>536</v>
      </c>
      <c r="E92" s="209" t="s">
        <v>244</v>
      </c>
      <c r="F92" s="102">
        <v>76900</v>
      </c>
      <c r="G92" s="103">
        <v>76900</v>
      </c>
      <c r="H92" s="436"/>
      <c r="I92" s="436"/>
      <c r="J92" s="125"/>
      <c r="K92" s="104"/>
      <c r="L92" s="104"/>
      <c r="M92" s="125"/>
      <c r="N92" s="125"/>
      <c r="O92" s="125"/>
      <c r="P92" s="125"/>
      <c r="Q92" s="90">
        <f t="shared" si="35"/>
        <v>76900</v>
      </c>
    </row>
    <row r="93" spans="1:17" ht="206.25" customHeight="1">
      <c r="A93" s="97"/>
      <c r="B93" s="331" t="s">
        <v>469</v>
      </c>
      <c r="C93" s="231" t="s">
        <v>138</v>
      </c>
      <c r="D93" s="231" t="s">
        <v>157</v>
      </c>
      <c r="E93" s="108" t="s">
        <v>273</v>
      </c>
      <c r="F93" s="102">
        <f>F94+F95+F96+F98+F97</f>
        <v>5799700</v>
      </c>
      <c r="G93" s="102">
        <f aca="true" t="shared" si="36" ref="G93:P93">G94+G95+G96+G98+G97</f>
        <v>5799700</v>
      </c>
      <c r="H93" s="431">
        <f t="shared" si="36"/>
        <v>0</v>
      </c>
      <c r="I93" s="431">
        <f t="shared" si="36"/>
        <v>0</v>
      </c>
      <c r="J93" s="431">
        <f t="shared" si="36"/>
        <v>0</v>
      </c>
      <c r="K93" s="431">
        <f t="shared" si="36"/>
        <v>0</v>
      </c>
      <c r="L93" s="431"/>
      <c r="M93" s="431">
        <f t="shared" si="36"/>
        <v>0</v>
      </c>
      <c r="N93" s="431">
        <f t="shared" si="36"/>
        <v>0</v>
      </c>
      <c r="O93" s="431">
        <f t="shared" si="36"/>
        <v>0</v>
      </c>
      <c r="P93" s="431">
        <f t="shared" si="36"/>
        <v>0</v>
      </c>
      <c r="Q93" s="90">
        <f t="shared" si="35"/>
        <v>5799700</v>
      </c>
    </row>
    <row r="94" spans="1:17" ht="56.25" customHeight="1">
      <c r="A94" s="97"/>
      <c r="B94" s="331" t="s">
        <v>213</v>
      </c>
      <c r="C94" s="231" t="s">
        <v>214</v>
      </c>
      <c r="D94" s="231" t="s">
        <v>538</v>
      </c>
      <c r="E94" s="108" t="s">
        <v>467</v>
      </c>
      <c r="F94" s="102">
        <v>3749700</v>
      </c>
      <c r="G94" s="103">
        <v>3749700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5"/>
        <v>3749700</v>
      </c>
    </row>
    <row r="95" spans="1:17" ht="77.25" customHeight="1">
      <c r="A95" s="97"/>
      <c r="B95" s="331" t="s">
        <v>215</v>
      </c>
      <c r="C95" s="231" t="s">
        <v>217</v>
      </c>
      <c r="D95" s="231" t="s">
        <v>538</v>
      </c>
      <c r="E95" s="108" t="s">
        <v>216</v>
      </c>
      <c r="F95" s="102">
        <v>1082000</v>
      </c>
      <c r="G95" s="103">
        <v>1082000</v>
      </c>
      <c r="H95" s="436"/>
      <c r="I95" s="436"/>
      <c r="J95" s="125"/>
      <c r="K95" s="104"/>
      <c r="L95" s="104"/>
      <c r="M95" s="125"/>
      <c r="N95" s="125"/>
      <c r="O95" s="125"/>
      <c r="P95" s="125"/>
      <c r="Q95" s="90">
        <f t="shared" si="35"/>
        <v>1082000</v>
      </c>
    </row>
    <row r="96" spans="1:17" ht="63.75" customHeight="1">
      <c r="A96" s="97"/>
      <c r="B96" s="331" t="s">
        <v>219</v>
      </c>
      <c r="C96" s="231" t="s">
        <v>220</v>
      </c>
      <c r="D96" s="231" t="s">
        <v>538</v>
      </c>
      <c r="E96" s="108" t="s">
        <v>218</v>
      </c>
      <c r="F96" s="102">
        <v>808000</v>
      </c>
      <c r="G96" s="103">
        <v>808000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5"/>
        <v>808000</v>
      </c>
    </row>
    <row r="97" spans="1:17" ht="81.75" customHeight="1">
      <c r="A97" s="97"/>
      <c r="B97" s="448" t="s">
        <v>60</v>
      </c>
      <c r="C97" s="449">
        <v>3084</v>
      </c>
      <c r="D97" s="450">
        <v>1040</v>
      </c>
      <c r="E97" s="451" t="s">
        <v>559</v>
      </c>
      <c r="F97" s="102">
        <v>150000</v>
      </c>
      <c r="G97" s="103">
        <v>150000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5"/>
        <v>150000</v>
      </c>
    </row>
    <row r="98" spans="1:17" ht="87.75" customHeight="1">
      <c r="A98" s="97"/>
      <c r="B98" s="331" t="s">
        <v>221</v>
      </c>
      <c r="C98" s="231" t="s">
        <v>222</v>
      </c>
      <c r="D98" s="231" t="s">
        <v>538</v>
      </c>
      <c r="E98" s="108" t="s">
        <v>223</v>
      </c>
      <c r="F98" s="102">
        <v>10000</v>
      </c>
      <c r="G98" s="103">
        <v>10000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5"/>
        <v>10000</v>
      </c>
    </row>
    <row r="99" spans="1:17" ht="37.5">
      <c r="A99" s="97"/>
      <c r="B99" s="331" t="s">
        <v>470</v>
      </c>
      <c r="C99" s="231" t="s">
        <v>139</v>
      </c>
      <c r="D99" s="231" t="s">
        <v>535</v>
      </c>
      <c r="E99" s="108" t="s">
        <v>274</v>
      </c>
      <c r="F99" s="102">
        <v>7600</v>
      </c>
      <c r="G99" s="103">
        <v>7600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5"/>
        <v>7600</v>
      </c>
    </row>
    <row r="100" spans="1:17" ht="115.5" customHeight="1">
      <c r="A100" s="97"/>
      <c r="B100" s="331" t="s">
        <v>477</v>
      </c>
      <c r="C100" s="231" t="s">
        <v>114</v>
      </c>
      <c r="D100" s="332" t="s">
        <v>157</v>
      </c>
      <c r="E100" s="108" t="s">
        <v>476</v>
      </c>
      <c r="F100" s="102">
        <v>180000</v>
      </c>
      <c r="G100" s="103">
        <v>180000</v>
      </c>
      <c r="H100" s="431"/>
      <c r="I100" s="431"/>
      <c r="J100" s="102"/>
      <c r="K100" s="102"/>
      <c r="L100" s="102"/>
      <c r="M100" s="102"/>
      <c r="N100" s="102"/>
      <c r="O100" s="102"/>
      <c r="P100" s="102"/>
      <c r="Q100" s="90">
        <f t="shared" si="35"/>
        <v>180000</v>
      </c>
    </row>
    <row r="101" spans="1:17" ht="237" customHeight="1">
      <c r="A101" s="97"/>
      <c r="B101" s="331" t="s">
        <v>290</v>
      </c>
      <c r="C101" s="231" t="s">
        <v>430</v>
      </c>
      <c r="D101" s="332">
        <v>1040</v>
      </c>
      <c r="E101" s="108" t="s">
        <v>439</v>
      </c>
      <c r="F101" s="102">
        <v>962800</v>
      </c>
      <c r="G101" s="103">
        <v>962800</v>
      </c>
      <c r="H101" s="431"/>
      <c r="I101" s="431"/>
      <c r="J101" s="102"/>
      <c r="K101" s="102"/>
      <c r="L101" s="102"/>
      <c r="M101" s="102"/>
      <c r="N101" s="102"/>
      <c r="O101" s="102"/>
      <c r="P101" s="102"/>
      <c r="Q101" s="90">
        <f t="shared" si="35"/>
        <v>962800</v>
      </c>
    </row>
    <row r="102" spans="1:17" ht="18.75">
      <c r="A102" s="97"/>
      <c r="B102" s="234" t="s">
        <v>478</v>
      </c>
      <c r="C102" s="231" t="s">
        <v>472</v>
      </c>
      <c r="D102" s="332" t="s">
        <v>157</v>
      </c>
      <c r="E102" s="208" t="s">
        <v>431</v>
      </c>
      <c r="F102" s="102">
        <f>F103</f>
        <v>318680</v>
      </c>
      <c r="G102" s="102">
        <f aca="true" t="shared" si="37" ref="G102:P102">G103</f>
        <v>318680</v>
      </c>
      <c r="H102" s="431">
        <f t="shared" si="37"/>
        <v>0</v>
      </c>
      <c r="I102" s="431">
        <f t="shared" si="37"/>
        <v>0</v>
      </c>
      <c r="J102" s="102">
        <f t="shared" si="37"/>
        <v>0</v>
      </c>
      <c r="K102" s="102">
        <f t="shared" si="37"/>
        <v>0</v>
      </c>
      <c r="L102" s="102"/>
      <c r="M102" s="102">
        <f t="shared" si="37"/>
        <v>0</v>
      </c>
      <c r="N102" s="102">
        <f t="shared" si="37"/>
        <v>0</v>
      </c>
      <c r="O102" s="102">
        <f t="shared" si="37"/>
        <v>0</v>
      </c>
      <c r="P102" s="102">
        <f t="shared" si="37"/>
        <v>0</v>
      </c>
      <c r="Q102" s="90">
        <f t="shared" si="35"/>
        <v>318680</v>
      </c>
    </row>
    <row r="103" spans="1:17" ht="37.5">
      <c r="A103" s="97"/>
      <c r="B103" s="98" t="s">
        <v>479</v>
      </c>
      <c r="C103" s="98" t="s">
        <v>474</v>
      </c>
      <c r="D103" s="98" t="s">
        <v>169</v>
      </c>
      <c r="E103" s="207" t="s">
        <v>475</v>
      </c>
      <c r="F103" s="102">
        <v>318680</v>
      </c>
      <c r="G103" s="103">
        <v>318680</v>
      </c>
      <c r="H103" s="436"/>
      <c r="I103" s="436"/>
      <c r="J103" s="125"/>
      <c r="K103" s="104"/>
      <c r="L103" s="104"/>
      <c r="M103" s="125"/>
      <c r="N103" s="125"/>
      <c r="O103" s="125"/>
      <c r="P103" s="125"/>
      <c r="Q103" s="90">
        <f t="shared" si="35"/>
        <v>318680</v>
      </c>
    </row>
    <row r="104" spans="1:17" ht="84.75" customHeight="1">
      <c r="A104" s="97"/>
      <c r="B104" s="210" t="s">
        <v>182</v>
      </c>
      <c r="C104" s="210"/>
      <c r="D104" s="210"/>
      <c r="E104" s="203" t="s">
        <v>539</v>
      </c>
      <c r="F104" s="211">
        <f>F105</f>
        <v>3722760</v>
      </c>
      <c r="G104" s="211">
        <f aca="true" t="shared" si="38" ref="G104:P104">G105</f>
        <v>3722760</v>
      </c>
      <c r="H104" s="211">
        <f t="shared" si="38"/>
        <v>2608260</v>
      </c>
      <c r="I104" s="211">
        <f t="shared" si="38"/>
        <v>243950</v>
      </c>
      <c r="J104" s="211">
        <f t="shared" si="38"/>
        <v>0</v>
      </c>
      <c r="K104" s="211">
        <f t="shared" si="38"/>
        <v>93600</v>
      </c>
      <c r="L104" s="211">
        <f t="shared" si="38"/>
        <v>15000</v>
      </c>
      <c r="M104" s="211">
        <f t="shared" si="38"/>
        <v>78600</v>
      </c>
      <c r="N104" s="211">
        <f t="shared" si="38"/>
        <v>42200</v>
      </c>
      <c r="O104" s="211">
        <f t="shared" si="38"/>
        <v>0</v>
      </c>
      <c r="P104" s="211">
        <f t="shared" si="38"/>
        <v>0</v>
      </c>
      <c r="Q104" s="90">
        <f t="shared" si="35"/>
        <v>3816360</v>
      </c>
    </row>
    <row r="105" spans="1:17" ht="60.75" customHeight="1">
      <c r="A105" s="97"/>
      <c r="B105" s="205" t="s">
        <v>183</v>
      </c>
      <c r="C105" s="205"/>
      <c r="D105" s="205"/>
      <c r="E105" s="218" t="s">
        <v>539</v>
      </c>
      <c r="F105" s="217">
        <f>F106+F110+F108</f>
        <v>3722760</v>
      </c>
      <c r="G105" s="217">
        <f aca="true" t="shared" si="39" ref="G105:P105">G106+G110+G108</f>
        <v>3722760</v>
      </c>
      <c r="H105" s="217">
        <f t="shared" si="39"/>
        <v>2608260</v>
      </c>
      <c r="I105" s="217">
        <f t="shared" si="39"/>
        <v>243950</v>
      </c>
      <c r="J105" s="217">
        <f t="shared" si="39"/>
        <v>0</v>
      </c>
      <c r="K105" s="217">
        <f t="shared" si="39"/>
        <v>93600</v>
      </c>
      <c r="L105" s="217">
        <f t="shared" si="39"/>
        <v>15000</v>
      </c>
      <c r="M105" s="217">
        <f t="shared" si="39"/>
        <v>78600</v>
      </c>
      <c r="N105" s="217">
        <f t="shared" si="39"/>
        <v>42200</v>
      </c>
      <c r="O105" s="217">
        <f t="shared" si="39"/>
        <v>0</v>
      </c>
      <c r="P105" s="217">
        <f t="shared" si="39"/>
        <v>0</v>
      </c>
      <c r="Q105" s="90">
        <f t="shared" si="35"/>
        <v>3816360</v>
      </c>
    </row>
    <row r="106" spans="1:17" ht="38.25" customHeight="1">
      <c r="A106" s="97"/>
      <c r="B106" s="198" t="s">
        <v>157</v>
      </c>
      <c r="C106" s="93" t="s">
        <v>158</v>
      </c>
      <c r="D106" s="198" t="s">
        <v>157</v>
      </c>
      <c r="E106" s="94" t="s">
        <v>92</v>
      </c>
      <c r="F106" s="117">
        <f>F107</f>
        <v>487900</v>
      </c>
      <c r="G106" s="117">
        <f aca="true" t="shared" si="40" ref="G106:P106">G107</f>
        <v>487900</v>
      </c>
      <c r="H106" s="117">
        <f t="shared" si="40"/>
        <v>391000</v>
      </c>
      <c r="I106" s="437">
        <f t="shared" si="40"/>
        <v>0</v>
      </c>
      <c r="J106" s="117">
        <f t="shared" si="40"/>
        <v>0</v>
      </c>
      <c r="K106" s="117">
        <f t="shared" si="40"/>
        <v>0</v>
      </c>
      <c r="L106" s="117"/>
      <c r="M106" s="117">
        <f t="shared" si="40"/>
        <v>0</v>
      </c>
      <c r="N106" s="117">
        <f t="shared" si="40"/>
        <v>0</v>
      </c>
      <c r="O106" s="117">
        <f t="shared" si="40"/>
        <v>0</v>
      </c>
      <c r="P106" s="117">
        <f t="shared" si="40"/>
        <v>0</v>
      </c>
      <c r="Q106" s="90">
        <f t="shared" si="35"/>
        <v>487900</v>
      </c>
    </row>
    <row r="107" spans="1:17" ht="66.75" customHeight="1">
      <c r="A107" s="97"/>
      <c r="B107" s="98" t="s">
        <v>435</v>
      </c>
      <c r="C107" s="98" t="s">
        <v>547</v>
      </c>
      <c r="D107" s="98" t="s">
        <v>408</v>
      </c>
      <c r="E107" s="207" t="s">
        <v>549</v>
      </c>
      <c r="F107" s="111">
        <v>487900</v>
      </c>
      <c r="G107" s="104">
        <v>487900</v>
      </c>
      <c r="H107" s="104">
        <v>391000</v>
      </c>
      <c r="I107" s="427"/>
      <c r="J107" s="111"/>
      <c r="K107" s="111"/>
      <c r="L107" s="111"/>
      <c r="M107" s="104"/>
      <c r="N107" s="104"/>
      <c r="O107" s="104"/>
      <c r="P107" s="104"/>
      <c r="Q107" s="90">
        <f t="shared" si="35"/>
        <v>487900</v>
      </c>
    </row>
    <row r="108" spans="1:17" ht="36.75" customHeight="1">
      <c r="A108" s="97"/>
      <c r="B108" s="198" t="s">
        <v>157</v>
      </c>
      <c r="C108" s="93" t="s">
        <v>110</v>
      </c>
      <c r="D108" s="198" t="s">
        <v>157</v>
      </c>
      <c r="E108" s="94" t="s">
        <v>111</v>
      </c>
      <c r="F108" s="111">
        <f>F109</f>
        <v>1765300</v>
      </c>
      <c r="G108" s="111">
        <f aca="true" t="shared" si="41" ref="G108:P108">G109</f>
        <v>1765300</v>
      </c>
      <c r="H108" s="111">
        <f t="shared" si="41"/>
        <v>1360000</v>
      </c>
      <c r="I108" s="111">
        <f t="shared" si="41"/>
        <v>92125</v>
      </c>
      <c r="J108" s="111">
        <f t="shared" si="41"/>
        <v>0</v>
      </c>
      <c r="K108" s="111">
        <f t="shared" si="41"/>
        <v>78600</v>
      </c>
      <c r="L108" s="111"/>
      <c r="M108" s="111">
        <f t="shared" si="41"/>
        <v>78600</v>
      </c>
      <c r="N108" s="111">
        <f t="shared" si="41"/>
        <v>42200</v>
      </c>
      <c r="O108" s="111">
        <f t="shared" si="41"/>
        <v>0</v>
      </c>
      <c r="P108" s="111">
        <f t="shared" si="41"/>
        <v>0</v>
      </c>
      <c r="Q108" s="90">
        <f t="shared" si="35"/>
        <v>1843900</v>
      </c>
    </row>
    <row r="109" spans="1:17" ht="78.75" customHeight="1">
      <c r="A109" s="97"/>
      <c r="B109" s="333" t="s">
        <v>480</v>
      </c>
      <c r="C109" s="98" t="s">
        <v>481</v>
      </c>
      <c r="D109" s="333" t="s">
        <v>541</v>
      </c>
      <c r="E109" s="207" t="s">
        <v>482</v>
      </c>
      <c r="F109" s="111">
        <v>1765300</v>
      </c>
      <c r="G109" s="104">
        <v>1765300</v>
      </c>
      <c r="H109" s="104">
        <v>1360000</v>
      </c>
      <c r="I109" s="104">
        <v>92125</v>
      </c>
      <c r="J109" s="111"/>
      <c r="K109" s="111">
        <v>78600</v>
      </c>
      <c r="L109" s="111"/>
      <c r="M109" s="104">
        <v>78600</v>
      </c>
      <c r="N109" s="104">
        <v>42200</v>
      </c>
      <c r="O109" s="104"/>
      <c r="P109" s="104"/>
      <c r="Q109" s="90">
        <f t="shared" si="35"/>
        <v>1843900</v>
      </c>
    </row>
    <row r="110" spans="1:17" ht="33.75" customHeight="1">
      <c r="A110" s="97"/>
      <c r="B110" s="198" t="s">
        <v>157</v>
      </c>
      <c r="C110" s="93" t="s">
        <v>141</v>
      </c>
      <c r="D110" s="198" t="s">
        <v>157</v>
      </c>
      <c r="E110" s="334" t="s">
        <v>140</v>
      </c>
      <c r="F110" s="111">
        <f>F113+F111+F112</f>
        <v>1469560</v>
      </c>
      <c r="G110" s="111">
        <f>G113+G111+G112</f>
        <v>1469560</v>
      </c>
      <c r="H110" s="111">
        <f>H113+H111+H112</f>
        <v>857260</v>
      </c>
      <c r="I110" s="111">
        <f>I113+I111+I112</f>
        <v>151825</v>
      </c>
      <c r="J110" s="111">
        <f aca="true" t="shared" si="42" ref="J110:P110">J113+J111</f>
        <v>0</v>
      </c>
      <c r="K110" s="111">
        <f t="shared" si="42"/>
        <v>15000</v>
      </c>
      <c r="L110" s="111">
        <f t="shared" si="42"/>
        <v>15000</v>
      </c>
      <c r="M110" s="111">
        <f t="shared" si="42"/>
        <v>0</v>
      </c>
      <c r="N110" s="111">
        <f t="shared" si="42"/>
        <v>0</v>
      </c>
      <c r="O110" s="111">
        <f t="shared" si="42"/>
        <v>0</v>
      </c>
      <c r="P110" s="111">
        <f t="shared" si="42"/>
        <v>0</v>
      </c>
      <c r="Q110" s="90">
        <f t="shared" si="35"/>
        <v>1484560</v>
      </c>
    </row>
    <row r="111" spans="1:17" s="120" customFormat="1" ht="18.75">
      <c r="A111" s="128"/>
      <c r="B111" s="335">
        <v>1014030</v>
      </c>
      <c r="C111" s="231" t="s">
        <v>142</v>
      </c>
      <c r="D111" s="231" t="s">
        <v>540</v>
      </c>
      <c r="E111" s="208" t="s">
        <v>483</v>
      </c>
      <c r="F111" s="102">
        <v>970260</v>
      </c>
      <c r="G111" s="103">
        <v>970260</v>
      </c>
      <c r="H111" s="103">
        <v>617760</v>
      </c>
      <c r="I111" s="103">
        <v>132325</v>
      </c>
      <c r="J111" s="103">
        <v>0</v>
      </c>
      <c r="K111" s="102">
        <v>15000</v>
      </c>
      <c r="L111" s="102">
        <v>15000</v>
      </c>
      <c r="M111" s="103"/>
      <c r="N111" s="103"/>
      <c r="O111" s="103"/>
      <c r="P111" s="103"/>
      <c r="Q111" s="90">
        <f t="shared" si="35"/>
        <v>985260</v>
      </c>
    </row>
    <row r="112" spans="1:17" s="120" customFormat="1" ht="63.75" customHeight="1">
      <c r="A112" s="128"/>
      <c r="B112" s="335">
        <v>1014060</v>
      </c>
      <c r="C112" s="231" t="s">
        <v>57</v>
      </c>
      <c r="D112" s="231" t="s">
        <v>58</v>
      </c>
      <c r="E112" s="208" t="s">
        <v>59</v>
      </c>
      <c r="F112" s="102">
        <v>111200</v>
      </c>
      <c r="G112" s="103">
        <v>111200</v>
      </c>
      <c r="H112" s="103">
        <v>80000</v>
      </c>
      <c r="I112" s="103">
        <v>5500</v>
      </c>
      <c r="J112" s="103"/>
      <c r="K112" s="102"/>
      <c r="L112" s="102"/>
      <c r="M112" s="103"/>
      <c r="N112" s="103"/>
      <c r="O112" s="103"/>
      <c r="P112" s="103"/>
      <c r="Q112" s="90">
        <f t="shared" si="35"/>
        <v>111200</v>
      </c>
    </row>
    <row r="113" spans="1:17" s="120" customFormat="1" ht="45" customHeight="1">
      <c r="A113" s="127"/>
      <c r="B113" s="335">
        <v>1014080</v>
      </c>
      <c r="C113" s="231" t="s">
        <v>484</v>
      </c>
      <c r="D113" s="231" t="s">
        <v>157</v>
      </c>
      <c r="E113" s="208" t="s">
        <v>485</v>
      </c>
      <c r="F113" s="102">
        <f>F114+F115</f>
        <v>388100</v>
      </c>
      <c r="G113" s="102">
        <f aca="true" t="shared" si="43" ref="G113:P113">G114+G115</f>
        <v>388100</v>
      </c>
      <c r="H113" s="102">
        <f t="shared" si="43"/>
        <v>159500</v>
      </c>
      <c r="I113" s="102">
        <f t="shared" si="43"/>
        <v>14000</v>
      </c>
      <c r="J113" s="102">
        <f t="shared" si="43"/>
        <v>0</v>
      </c>
      <c r="K113" s="102">
        <f t="shared" si="43"/>
        <v>0</v>
      </c>
      <c r="L113" s="102"/>
      <c r="M113" s="102">
        <f t="shared" si="43"/>
        <v>0</v>
      </c>
      <c r="N113" s="102">
        <f t="shared" si="43"/>
        <v>0</v>
      </c>
      <c r="O113" s="102">
        <f t="shared" si="43"/>
        <v>0</v>
      </c>
      <c r="P113" s="102">
        <f t="shared" si="43"/>
        <v>0</v>
      </c>
      <c r="Q113" s="90">
        <f t="shared" si="35"/>
        <v>388100</v>
      </c>
    </row>
    <row r="114" spans="1:17" s="120" customFormat="1" ht="42" customHeight="1">
      <c r="A114" s="127"/>
      <c r="B114" s="335">
        <v>1014081</v>
      </c>
      <c r="C114" s="231" t="s">
        <v>486</v>
      </c>
      <c r="D114" s="231" t="s">
        <v>245</v>
      </c>
      <c r="E114" s="208" t="s">
        <v>488</v>
      </c>
      <c r="F114" s="102">
        <v>227600</v>
      </c>
      <c r="G114" s="103">
        <v>227600</v>
      </c>
      <c r="H114" s="103">
        <v>159500</v>
      </c>
      <c r="I114" s="103">
        <v>14000</v>
      </c>
      <c r="J114" s="103"/>
      <c r="K114" s="103"/>
      <c r="L114" s="103"/>
      <c r="M114" s="103"/>
      <c r="N114" s="103"/>
      <c r="O114" s="103"/>
      <c r="P114" s="103"/>
      <c r="Q114" s="90">
        <f t="shared" si="35"/>
        <v>227600</v>
      </c>
    </row>
    <row r="115" spans="1:17" s="120" customFormat="1" ht="27" customHeight="1">
      <c r="A115" s="127"/>
      <c r="B115" s="335">
        <v>1014082</v>
      </c>
      <c r="C115" s="231" t="s">
        <v>487</v>
      </c>
      <c r="D115" s="231" t="s">
        <v>245</v>
      </c>
      <c r="E115" s="208" t="s">
        <v>489</v>
      </c>
      <c r="F115" s="102">
        <v>160500</v>
      </c>
      <c r="G115" s="103">
        <v>160500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90">
        <f t="shared" si="35"/>
        <v>160500</v>
      </c>
    </row>
    <row r="116" spans="1:17" ht="40.5">
      <c r="A116" s="97"/>
      <c r="B116" s="210" t="s">
        <v>436</v>
      </c>
      <c r="C116" s="210"/>
      <c r="D116" s="210"/>
      <c r="E116" s="203" t="s">
        <v>542</v>
      </c>
      <c r="F116" s="211">
        <f>F117</f>
        <v>11689500</v>
      </c>
      <c r="G116" s="211">
        <f aca="true" t="shared" si="44" ref="G116:P116">G117</f>
        <v>11679500</v>
      </c>
      <c r="H116" s="211">
        <f t="shared" si="44"/>
        <v>1165000</v>
      </c>
      <c r="I116" s="211">
        <f t="shared" si="44"/>
        <v>22400</v>
      </c>
      <c r="J116" s="211">
        <f t="shared" si="44"/>
        <v>0</v>
      </c>
      <c r="K116" s="211">
        <f t="shared" si="44"/>
        <v>0</v>
      </c>
      <c r="L116" s="211"/>
      <c r="M116" s="211">
        <f t="shared" si="44"/>
        <v>0</v>
      </c>
      <c r="N116" s="211">
        <f t="shared" si="44"/>
        <v>0</v>
      </c>
      <c r="O116" s="211">
        <f t="shared" si="44"/>
        <v>0</v>
      </c>
      <c r="P116" s="211">
        <f t="shared" si="44"/>
        <v>0</v>
      </c>
      <c r="Q116" s="90">
        <f aca="true" t="shared" si="45" ref="Q116:Q128">F116+K116</f>
        <v>11689500</v>
      </c>
    </row>
    <row r="117" spans="1:17" s="120" customFormat="1" ht="39">
      <c r="A117" s="127"/>
      <c r="B117" s="205" t="s">
        <v>437</v>
      </c>
      <c r="C117" s="205"/>
      <c r="D117" s="205"/>
      <c r="E117" s="218" t="s">
        <v>246</v>
      </c>
      <c r="F117" s="217">
        <f>F118+F120+F123</f>
        <v>11689500</v>
      </c>
      <c r="G117" s="217">
        <f aca="true" t="shared" si="46" ref="G117:P117">G118+G120+G123</f>
        <v>11679500</v>
      </c>
      <c r="H117" s="217">
        <f t="shared" si="46"/>
        <v>1165000</v>
      </c>
      <c r="I117" s="217">
        <f t="shared" si="46"/>
        <v>22400</v>
      </c>
      <c r="J117" s="217">
        <f t="shared" si="46"/>
        <v>0</v>
      </c>
      <c r="K117" s="217">
        <f t="shared" si="46"/>
        <v>0</v>
      </c>
      <c r="L117" s="217"/>
      <c r="M117" s="217">
        <f t="shared" si="46"/>
        <v>0</v>
      </c>
      <c r="N117" s="217">
        <f t="shared" si="46"/>
        <v>0</v>
      </c>
      <c r="O117" s="217">
        <f t="shared" si="46"/>
        <v>0</v>
      </c>
      <c r="P117" s="217">
        <f t="shared" si="46"/>
        <v>0</v>
      </c>
      <c r="Q117" s="90">
        <f t="shared" si="45"/>
        <v>11689500</v>
      </c>
    </row>
    <row r="118" spans="1:17" s="120" customFormat="1" ht="18.75">
      <c r="A118" s="127"/>
      <c r="B118" s="198" t="s">
        <v>157</v>
      </c>
      <c r="C118" s="93" t="s">
        <v>158</v>
      </c>
      <c r="D118" s="198" t="s">
        <v>157</v>
      </c>
      <c r="E118" s="94" t="s">
        <v>92</v>
      </c>
      <c r="F118" s="111">
        <f>F119</f>
        <v>1499700</v>
      </c>
      <c r="G118" s="111">
        <f aca="true" t="shared" si="47" ref="G118:P118">G119</f>
        <v>1499700</v>
      </c>
      <c r="H118" s="111">
        <f t="shared" si="47"/>
        <v>1165000</v>
      </c>
      <c r="I118" s="111">
        <f t="shared" si="47"/>
        <v>22400</v>
      </c>
      <c r="J118" s="111">
        <f t="shared" si="47"/>
        <v>0</v>
      </c>
      <c r="K118" s="111">
        <f t="shared" si="47"/>
        <v>0</v>
      </c>
      <c r="L118" s="111"/>
      <c r="M118" s="111">
        <f t="shared" si="47"/>
        <v>0</v>
      </c>
      <c r="N118" s="111">
        <f t="shared" si="47"/>
        <v>0</v>
      </c>
      <c r="O118" s="111">
        <f t="shared" si="47"/>
        <v>0</v>
      </c>
      <c r="P118" s="111">
        <f t="shared" si="47"/>
        <v>0</v>
      </c>
      <c r="Q118" s="90">
        <f t="shared" si="45"/>
        <v>1499700</v>
      </c>
    </row>
    <row r="119" spans="1:17" s="91" customFormat="1" ht="59.25" customHeight="1">
      <c r="A119" s="121"/>
      <c r="B119" s="98" t="s">
        <v>438</v>
      </c>
      <c r="C119" s="98" t="s">
        <v>547</v>
      </c>
      <c r="D119" s="98" t="s">
        <v>408</v>
      </c>
      <c r="E119" s="207" t="s">
        <v>549</v>
      </c>
      <c r="F119" s="111">
        <v>1499700</v>
      </c>
      <c r="G119" s="125">
        <v>1499700</v>
      </c>
      <c r="H119" s="125">
        <v>1165000</v>
      </c>
      <c r="I119" s="125">
        <v>22400</v>
      </c>
      <c r="J119" s="125"/>
      <c r="K119" s="104"/>
      <c r="L119" s="104"/>
      <c r="M119" s="125"/>
      <c r="N119" s="125"/>
      <c r="O119" s="125"/>
      <c r="P119" s="125"/>
      <c r="Q119" s="90">
        <f t="shared" si="45"/>
        <v>1499700</v>
      </c>
    </row>
    <row r="120" spans="1:17" s="91" customFormat="1" ht="29.25" customHeight="1">
      <c r="A120" s="121"/>
      <c r="B120" s="198" t="s">
        <v>157</v>
      </c>
      <c r="C120" s="93" t="s">
        <v>94</v>
      </c>
      <c r="D120" s="198" t="s">
        <v>157</v>
      </c>
      <c r="E120" s="94" t="s">
        <v>525</v>
      </c>
      <c r="F120" s="111">
        <f>F121</f>
        <v>10000</v>
      </c>
      <c r="G120" s="427">
        <f aca="true" t="shared" si="48" ref="G120:P120">G121</f>
        <v>0</v>
      </c>
      <c r="H120" s="427">
        <f t="shared" si="48"/>
        <v>0</v>
      </c>
      <c r="I120" s="427">
        <f t="shared" si="48"/>
        <v>0</v>
      </c>
      <c r="J120" s="104">
        <f t="shared" si="48"/>
        <v>0</v>
      </c>
      <c r="K120" s="104">
        <f t="shared" si="48"/>
        <v>0</v>
      </c>
      <c r="L120" s="104"/>
      <c r="M120" s="104">
        <f t="shared" si="48"/>
        <v>0</v>
      </c>
      <c r="N120" s="104">
        <f t="shared" si="48"/>
        <v>0</v>
      </c>
      <c r="O120" s="104">
        <f t="shared" si="48"/>
        <v>0</v>
      </c>
      <c r="P120" s="104">
        <f t="shared" si="48"/>
        <v>0</v>
      </c>
      <c r="Q120" s="90">
        <f t="shared" si="45"/>
        <v>10000</v>
      </c>
    </row>
    <row r="121" spans="1:17" s="91" customFormat="1" ht="20.25">
      <c r="A121" s="127"/>
      <c r="B121" s="98" t="s">
        <v>526</v>
      </c>
      <c r="C121" s="98" t="s">
        <v>513</v>
      </c>
      <c r="D121" s="98" t="s">
        <v>417</v>
      </c>
      <c r="E121" s="348" t="s">
        <v>73</v>
      </c>
      <c r="F121" s="111">
        <v>10000</v>
      </c>
      <c r="G121" s="433"/>
      <c r="H121" s="433"/>
      <c r="I121" s="433"/>
      <c r="J121" s="111"/>
      <c r="K121" s="111"/>
      <c r="L121" s="111"/>
      <c r="M121" s="111"/>
      <c r="N121" s="111"/>
      <c r="O121" s="111"/>
      <c r="P121" s="111"/>
      <c r="Q121" s="90">
        <f t="shared" si="45"/>
        <v>10000</v>
      </c>
    </row>
    <row r="122" spans="1:17" s="91" customFormat="1" ht="69" hidden="1">
      <c r="A122" s="127"/>
      <c r="B122" s="318" t="s">
        <v>74</v>
      </c>
      <c r="C122" s="318" t="s">
        <v>75</v>
      </c>
      <c r="D122" s="318"/>
      <c r="E122" s="319" t="s">
        <v>76</v>
      </c>
      <c r="F122" s="438"/>
      <c r="G122" s="439"/>
      <c r="H122" s="439"/>
      <c r="I122" s="439"/>
      <c r="J122" s="129"/>
      <c r="K122" s="104"/>
      <c r="L122" s="104"/>
      <c r="M122" s="125"/>
      <c r="N122" s="125"/>
      <c r="O122" s="125"/>
      <c r="P122" s="125"/>
      <c r="Q122" s="90">
        <f t="shared" si="45"/>
        <v>0</v>
      </c>
    </row>
    <row r="123" spans="1:17" s="91" customFormat="1" ht="20.25">
      <c r="A123" s="127"/>
      <c r="B123" s="198" t="s">
        <v>157</v>
      </c>
      <c r="C123" s="93" t="s">
        <v>527</v>
      </c>
      <c r="D123" s="198" t="s">
        <v>157</v>
      </c>
      <c r="E123" s="94" t="s">
        <v>90</v>
      </c>
      <c r="F123" s="117">
        <f>F124+F126</f>
        <v>10179800</v>
      </c>
      <c r="G123" s="117">
        <f aca="true" t="shared" si="49" ref="G123:P123">G124+G126</f>
        <v>10179800</v>
      </c>
      <c r="H123" s="117">
        <f t="shared" si="49"/>
        <v>0</v>
      </c>
      <c r="I123" s="117">
        <f t="shared" si="49"/>
        <v>0</v>
      </c>
      <c r="J123" s="117">
        <f t="shared" si="49"/>
        <v>0</v>
      </c>
      <c r="K123" s="117">
        <f t="shared" si="49"/>
        <v>0</v>
      </c>
      <c r="L123" s="117">
        <f t="shared" si="49"/>
        <v>0</v>
      </c>
      <c r="M123" s="117">
        <f t="shared" si="49"/>
        <v>0</v>
      </c>
      <c r="N123" s="117">
        <f t="shared" si="49"/>
        <v>0</v>
      </c>
      <c r="O123" s="117">
        <f t="shared" si="49"/>
        <v>0</v>
      </c>
      <c r="P123" s="117">
        <f t="shared" si="49"/>
        <v>0</v>
      </c>
      <c r="Q123" s="90">
        <f t="shared" si="45"/>
        <v>10179800</v>
      </c>
    </row>
    <row r="124" spans="1:17" s="91" customFormat="1" ht="85.5" customHeight="1">
      <c r="A124" s="127"/>
      <c r="B124" s="538">
        <v>3719400</v>
      </c>
      <c r="C124" s="93" t="s">
        <v>552</v>
      </c>
      <c r="D124" s="198" t="s">
        <v>157</v>
      </c>
      <c r="E124" s="94" t="s">
        <v>553</v>
      </c>
      <c r="F124" s="117">
        <f>F125</f>
        <v>10089800</v>
      </c>
      <c r="G124" s="117">
        <f aca="true" t="shared" si="50" ref="G124:P124">G125</f>
        <v>10089800</v>
      </c>
      <c r="H124" s="437">
        <f t="shared" si="50"/>
        <v>0</v>
      </c>
      <c r="I124" s="437">
        <f t="shared" si="50"/>
        <v>0</v>
      </c>
      <c r="J124" s="117">
        <f t="shared" si="50"/>
        <v>0</v>
      </c>
      <c r="K124" s="117">
        <f t="shared" si="50"/>
        <v>0</v>
      </c>
      <c r="L124" s="117"/>
      <c r="M124" s="117">
        <f t="shared" si="50"/>
        <v>0</v>
      </c>
      <c r="N124" s="117">
        <f t="shared" si="50"/>
        <v>0</v>
      </c>
      <c r="O124" s="117">
        <f t="shared" si="50"/>
        <v>0</v>
      </c>
      <c r="P124" s="117">
        <f t="shared" si="50"/>
        <v>0</v>
      </c>
      <c r="Q124" s="90">
        <f t="shared" si="45"/>
        <v>10089800</v>
      </c>
    </row>
    <row r="125" spans="1:17" ht="64.5" customHeight="1">
      <c r="A125" s="97"/>
      <c r="B125" s="335">
        <v>3719410</v>
      </c>
      <c r="C125" s="231" t="s">
        <v>554</v>
      </c>
      <c r="D125" s="231" t="s">
        <v>77</v>
      </c>
      <c r="E125" s="208" t="s">
        <v>56</v>
      </c>
      <c r="F125" s="111">
        <v>10089800</v>
      </c>
      <c r="G125" s="106">
        <v>10089800</v>
      </c>
      <c r="H125" s="440"/>
      <c r="I125" s="440"/>
      <c r="J125" s="106"/>
      <c r="K125" s="104"/>
      <c r="L125" s="104"/>
      <c r="M125" s="125"/>
      <c r="N125" s="125"/>
      <c r="O125" s="125"/>
      <c r="P125" s="125"/>
      <c r="Q125" s="90">
        <f t="shared" si="45"/>
        <v>10089800</v>
      </c>
    </row>
    <row r="126" spans="1:17" ht="75" customHeight="1">
      <c r="A126" s="97"/>
      <c r="B126" s="538">
        <v>3719700</v>
      </c>
      <c r="C126" s="93" t="s">
        <v>352</v>
      </c>
      <c r="D126" s="198" t="s">
        <v>157</v>
      </c>
      <c r="E126" s="94" t="s">
        <v>353</v>
      </c>
      <c r="F126" s="111">
        <f>F127</f>
        <v>90000</v>
      </c>
      <c r="G126" s="111">
        <f aca="true" t="shared" si="51" ref="G126:P126">G127</f>
        <v>90000</v>
      </c>
      <c r="H126" s="111">
        <f t="shared" si="51"/>
        <v>0</v>
      </c>
      <c r="I126" s="111">
        <f t="shared" si="51"/>
        <v>0</v>
      </c>
      <c r="J126" s="111">
        <f t="shared" si="51"/>
        <v>0</v>
      </c>
      <c r="K126" s="111">
        <f t="shared" si="51"/>
        <v>0</v>
      </c>
      <c r="L126" s="111">
        <f t="shared" si="51"/>
        <v>0</v>
      </c>
      <c r="M126" s="111">
        <f t="shared" si="51"/>
        <v>0</v>
      </c>
      <c r="N126" s="111">
        <f t="shared" si="51"/>
        <v>0</v>
      </c>
      <c r="O126" s="111">
        <f t="shared" si="51"/>
        <v>0</v>
      </c>
      <c r="P126" s="111">
        <f t="shared" si="51"/>
        <v>0</v>
      </c>
      <c r="Q126" s="90">
        <f t="shared" si="45"/>
        <v>90000</v>
      </c>
    </row>
    <row r="127" spans="1:17" ht="33" customHeight="1">
      <c r="A127" s="97"/>
      <c r="B127" s="335">
        <v>3719770</v>
      </c>
      <c r="C127" s="231" t="s">
        <v>354</v>
      </c>
      <c r="D127" s="231" t="s">
        <v>77</v>
      </c>
      <c r="E127" s="208" t="s">
        <v>519</v>
      </c>
      <c r="F127" s="111">
        <v>90000</v>
      </c>
      <c r="G127" s="106">
        <v>90000</v>
      </c>
      <c r="H127" s="440"/>
      <c r="I127" s="440"/>
      <c r="J127" s="106"/>
      <c r="K127" s="104"/>
      <c r="L127" s="104"/>
      <c r="M127" s="125"/>
      <c r="N127" s="125"/>
      <c r="O127" s="125"/>
      <c r="P127" s="125"/>
      <c r="Q127" s="90">
        <f t="shared" si="45"/>
        <v>90000</v>
      </c>
    </row>
    <row r="128" spans="2:17" ht="20.25">
      <c r="B128" s="313"/>
      <c r="C128" s="313"/>
      <c r="D128" s="313"/>
      <c r="E128" s="387" t="s">
        <v>78</v>
      </c>
      <c r="F128" s="119">
        <f aca="true" t="shared" si="52" ref="F128:P128">F8+F40+F69+F104+F116</f>
        <v>114452260</v>
      </c>
      <c r="G128" s="119">
        <f t="shared" si="52"/>
        <v>114442260</v>
      </c>
      <c r="H128" s="119">
        <f t="shared" si="52"/>
        <v>39490930</v>
      </c>
      <c r="I128" s="119">
        <f t="shared" si="52"/>
        <v>6326385</v>
      </c>
      <c r="J128" s="119">
        <f t="shared" si="52"/>
        <v>0</v>
      </c>
      <c r="K128" s="119">
        <f t="shared" si="52"/>
        <v>2709250</v>
      </c>
      <c r="L128" s="119">
        <f t="shared" si="52"/>
        <v>1734950</v>
      </c>
      <c r="M128" s="119">
        <f t="shared" si="52"/>
        <v>915600</v>
      </c>
      <c r="N128" s="119">
        <f t="shared" si="52"/>
        <v>42200</v>
      </c>
      <c r="O128" s="119">
        <f t="shared" si="52"/>
        <v>0</v>
      </c>
      <c r="P128" s="119">
        <f t="shared" si="52"/>
        <v>58700</v>
      </c>
      <c r="Q128" s="90">
        <f t="shared" si="45"/>
        <v>117161510</v>
      </c>
    </row>
    <row r="129" spans="2:17" ht="20.25">
      <c r="B129" s="388"/>
      <c r="C129" s="388"/>
      <c r="D129" s="388"/>
      <c r="E129" s="389"/>
      <c r="F129" s="390"/>
      <c r="G129" s="390"/>
      <c r="H129" s="390"/>
      <c r="I129" s="390"/>
      <c r="J129" s="390"/>
      <c r="K129" s="390"/>
      <c r="L129" s="390"/>
      <c r="M129" s="390"/>
      <c r="N129" s="390"/>
      <c r="O129" s="390"/>
      <c r="P129" s="390"/>
      <c r="Q129" s="391"/>
    </row>
    <row r="130" spans="2:17" ht="20.25">
      <c r="B130" s="388"/>
      <c r="C130" s="388"/>
      <c r="D130" s="388"/>
      <c r="E130" s="389"/>
      <c r="F130" s="390"/>
      <c r="G130" s="390"/>
      <c r="H130" s="390"/>
      <c r="I130" s="390"/>
      <c r="J130" s="390"/>
      <c r="K130" s="390"/>
      <c r="L130" s="390"/>
      <c r="M130" s="390"/>
      <c r="N130" s="390"/>
      <c r="O130" s="390"/>
      <c r="P130" s="390"/>
      <c r="Q130" s="391"/>
    </row>
    <row r="131" spans="2:17" ht="20.25">
      <c r="B131" s="388"/>
      <c r="C131" s="388"/>
      <c r="D131" s="388"/>
      <c r="E131" s="389"/>
      <c r="F131" s="390"/>
      <c r="G131" s="390"/>
      <c r="H131" s="390"/>
      <c r="I131" s="390"/>
      <c r="J131" s="390"/>
      <c r="K131" s="390"/>
      <c r="L131" s="390"/>
      <c r="M131" s="390"/>
      <c r="N131" s="390"/>
      <c r="O131" s="390"/>
      <c r="P131" s="390"/>
      <c r="Q131" s="391"/>
    </row>
    <row r="132" spans="5:16" ht="18.75">
      <c r="E132" s="309" t="s">
        <v>398</v>
      </c>
      <c r="P132" s="132" t="s">
        <v>81</v>
      </c>
    </row>
    <row r="133" spans="5:16" ht="18.75">
      <c r="E133" s="309"/>
      <c r="P133" s="132"/>
    </row>
    <row r="134" spans="7:17" ht="18.75">
      <c r="G134" s="132"/>
      <c r="Q134" s="132"/>
    </row>
    <row r="135" spans="7:17" ht="18.75">
      <c r="G135" s="133">
        <f>G128-G134+10000</f>
        <v>114452260</v>
      </c>
      <c r="Q135" s="240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2" min="1" max="16" man="1"/>
    <brk id="49" min="1" max="18" man="1"/>
    <brk id="74" min="1" max="17" man="1"/>
    <brk id="94" min="1" max="16" man="1"/>
    <brk id="107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52"/>
  <sheetViews>
    <sheetView showZeros="0" view="pageBreakPreview" zoomScale="50" zoomScaleNormal="75" zoomScaleSheetLayoutView="50" zoomScalePageLayoutView="0" workbookViewId="0" topLeftCell="A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3.14062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5.57421875" style="134" customWidth="1"/>
    <col min="18" max="18" width="20.28125" style="134" customWidth="1"/>
    <col min="19" max="19" width="18.00390625" style="134" customWidth="1"/>
    <col min="20" max="20" width="18.8515625" style="134" customWidth="1"/>
    <col min="21" max="21" width="17.57421875" style="134" customWidth="1"/>
    <col min="22" max="16384" width="8.8515625" style="134" customWidth="1"/>
  </cols>
  <sheetData>
    <row r="1" spans="1:20" ht="112.5" customHeight="1">
      <c r="A1" s="134" t="s">
        <v>386</v>
      </c>
      <c r="D1" s="135"/>
      <c r="E1" s="135"/>
      <c r="F1" s="135"/>
      <c r="G1" s="135"/>
      <c r="H1" s="135"/>
      <c r="I1" s="135"/>
      <c r="N1" s="136"/>
      <c r="O1" s="136"/>
      <c r="P1" s="632" t="s">
        <v>592</v>
      </c>
      <c r="Q1" s="632"/>
      <c r="R1" s="632"/>
      <c r="S1" s="632"/>
      <c r="T1" s="632"/>
    </row>
    <row r="2" ht="6" customHeight="1">
      <c r="N2" s="137"/>
    </row>
    <row r="3" spans="1:18" ht="51" customHeight="1">
      <c r="A3" s="138"/>
      <c r="B3" s="138"/>
      <c r="C3" s="138"/>
      <c r="D3" s="616" t="s">
        <v>204</v>
      </c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139"/>
    </row>
    <row r="4" spans="1:18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 t="s">
        <v>399</v>
      </c>
    </row>
    <row r="5" spans="1:21" ht="15" customHeight="1">
      <c r="A5" s="628" t="s">
        <v>79</v>
      </c>
      <c r="B5" s="628"/>
      <c r="C5" s="629"/>
      <c r="D5" s="630" t="s">
        <v>572</v>
      </c>
      <c r="E5" s="617" t="s">
        <v>122</v>
      </c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8"/>
      <c r="S5" s="633" t="s">
        <v>355</v>
      </c>
      <c r="T5" s="634"/>
      <c r="U5" s="635"/>
    </row>
    <row r="6" spans="1:21" ht="20.25" customHeight="1">
      <c r="A6" s="628"/>
      <c r="B6" s="628"/>
      <c r="C6" s="629"/>
      <c r="D6" s="631"/>
      <c r="E6" s="615" t="s">
        <v>328</v>
      </c>
      <c r="F6" s="615" t="s">
        <v>55</v>
      </c>
      <c r="G6" s="620" t="s">
        <v>118</v>
      </c>
      <c r="H6" s="621"/>
      <c r="I6" s="622"/>
      <c r="J6" s="619" t="s">
        <v>91</v>
      </c>
      <c r="K6" s="619"/>
      <c r="L6" s="619"/>
      <c r="M6" s="619"/>
      <c r="N6" s="619"/>
      <c r="O6" s="619"/>
      <c r="P6" s="619"/>
      <c r="Q6" s="619"/>
      <c r="R6" s="620" t="s">
        <v>574</v>
      </c>
      <c r="S6" s="641" t="s">
        <v>91</v>
      </c>
      <c r="T6" s="642"/>
      <c r="U6" s="636" t="s">
        <v>574</v>
      </c>
    </row>
    <row r="7" spans="1:21" ht="13.5" customHeight="1">
      <c r="A7" s="628"/>
      <c r="B7" s="628"/>
      <c r="C7" s="629"/>
      <c r="D7" s="631"/>
      <c r="E7" s="615"/>
      <c r="F7" s="615"/>
      <c r="G7" s="612" t="s">
        <v>119</v>
      </c>
      <c r="H7" s="612" t="s">
        <v>120</v>
      </c>
      <c r="I7" s="612" t="s">
        <v>121</v>
      </c>
      <c r="J7" s="615" t="s">
        <v>53</v>
      </c>
      <c r="K7" s="612" t="s">
        <v>209</v>
      </c>
      <c r="L7" s="625" t="s">
        <v>86</v>
      </c>
      <c r="M7" s="625" t="s">
        <v>84</v>
      </c>
      <c r="N7" s="615" t="s">
        <v>85</v>
      </c>
      <c r="O7" s="615" t="s">
        <v>573</v>
      </c>
      <c r="P7" s="615" t="s">
        <v>96</v>
      </c>
      <c r="Q7" s="615" t="s">
        <v>97</v>
      </c>
      <c r="R7" s="620"/>
      <c r="S7" s="639" t="s">
        <v>356</v>
      </c>
      <c r="T7" s="643" t="s">
        <v>56</v>
      </c>
      <c r="U7" s="637"/>
    </row>
    <row r="8" spans="1:21" ht="22.5" customHeight="1">
      <c r="A8" s="628"/>
      <c r="B8" s="628"/>
      <c r="C8" s="629"/>
      <c r="D8" s="631"/>
      <c r="E8" s="615"/>
      <c r="F8" s="615"/>
      <c r="G8" s="613"/>
      <c r="H8" s="613"/>
      <c r="I8" s="613"/>
      <c r="J8" s="615"/>
      <c r="K8" s="613"/>
      <c r="L8" s="625"/>
      <c r="M8" s="625" t="s">
        <v>98</v>
      </c>
      <c r="N8" s="615"/>
      <c r="O8" s="615"/>
      <c r="P8" s="615"/>
      <c r="Q8" s="615"/>
      <c r="R8" s="620"/>
      <c r="S8" s="639"/>
      <c r="T8" s="639"/>
      <c r="U8" s="637"/>
    </row>
    <row r="9" spans="1:21" ht="15.75" customHeight="1">
      <c r="A9" s="628"/>
      <c r="B9" s="628"/>
      <c r="C9" s="629"/>
      <c r="D9" s="631"/>
      <c r="E9" s="615"/>
      <c r="F9" s="615"/>
      <c r="G9" s="613"/>
      <c r="H9" s="613"/>
      <c r="I9" s="613"/>
      <c r="J9" s="615"/>
      <c r="K9" s="613"/>
      <c r="L9" s="625"/>
      <c r="M9" s="625"/>
      <c r="N9" s="615"/>
      <c r="O9" s="615"/>
      <c r="P9" s="615"/>
      <c r="Q9" s="615"/>
      <c r="R9" s="620"/>
      <c r="S9" s="639"/>
      <c r="T9" s="639"/>
      <c r="U9" s="637"/>
    </row>
    <row r="10" spans="1:21" ht="409.5" customHeight="1">
      <c r="A10" s="628"/>
      <c r="B10" s="628"/>
      <c r="C10" s="629"/>
      <c r="D10" s="631"/>
      <c r="E10" s="615"/>
      <c r="F10" s="615"/>
      <c r="G10" s="614"/>
      <c r="H10" s="614"/>
      <c r="I10" s="614"/>
      <c r="J10" s="615"/>
      <c r="K10" s="614"/>
      <c r="L10" s="625"/>
      <c r="M10" s="625"/>
      <c r="N10" s="615"/>
      <c r="O10" s="615"/>
      <c r="P10" s="615"/>
      <c r="Q10" s="615"/>
      <c r="R10" s="620"/>
      <c r="S10" s="640"/>
      <c r="T10" s="640"/>
      <c r="U10" s="638"/>
    </row>
    <row r="11" spans="1:21" ht="15.75">
      <c r="A11" s="628">
        <v>1</v>
      </c>
      <c r="B11" s="628"/>
      <c r="C11" s="629"/>
      <c r="D11" s="513">
        <v>2</v>
      </c>
      <c r="E11" s="509"/>
      <c r="F11" s="142">
        <v>3</v>
      </c>
      <c r="G11" s="142"/>
      <c r="H11" s="142"/>
      <c r="I11" s="142"/>
      <c r="J11" s="510">
        <v>4</v>
      </c>
      <c r="K11" s="510"/>
      <c r="L11" s="511">
        <v>5</v>
      </c>
      <c r="M11" s="511">
        <v>6</v>
      </c>
      <c r="N11" s="511">
        <v>7</v>
      </c>
      <c r="O11" s="511">
        <v>8</v>
      </c>
      <c r="P11" s="511">
        <v>9</v>
      </c>
      <c r="Q11" s="511">
        <v>10</v>
      </c>
      <c r="R11" s="539"/>
      <c r="S11" s="542"/>
      <c r="T11" s="545"/>
      <c r="U11" s="543"/>
    </row>
    <row r="12" spans="1:21" ht="24" customHeight="1">
      <c r="A12" s="626">
        <v>25204000000</v>
      </c>
      <c r="B12" s="626" t="s">
        <v>144</v>
      </c>
      <c r="C12" s="627" t="s">
        <v>145</v>
      </c>
      <c r="D12" s="514" t="s">
        <v>146</v>
      </c>
      <c r="E12" s="322"/>
      <c r="F12" s="322">
        <v>902100</v>
      </c>
      <c r="G12" s="322">
        <v>13403700</v>
      </c>
      <c r="H12" s="322">
        <v>10089800</v>
      </c>
      <c r="I12" s="322">
        <v>244000</v>
      </c>
      <c r="J12" s="146">
        <v>419700</v>
      </c>
      <c r="K12" s="146">
        <v>211450</v>
      </c>
      <c r="L12" s="144">
        <v>17131800</v>
      </c>
      <c r="M12" s="144">
        <v>21735700</v>
      </c>
      <c r="N12" s="144">
        <v>1645400</v>
      </c>
      <c r="O12" s="146">
        <v>962800</v>
      </c>
      <c r="P12" s="145">
        <v>16900</v>
      </c>
      <c r="Q12" s="145">
        <v>7600</v>
      </c>
      <c r="R12" s="540">
        <f>SUM(E12:Q12)</f>
        <v>66770950</v>
      </c>
      <c r="S12" s="542"/>
      <c r="T12" s="545"/>
      <c r="U12" s="543"/>
    </row>
    <row r="13" spans="1:21" ht="21.75" customHeight="1">
      <c r="A13" s="626" t="s">
        <v>147</v>
      </c>
      <c r="B13" s="626">
        <v>16</v>
      </c>
      <c r="C13" s="627" t="s">
        <v>148</v>
      </c>
      <c r="D13" s="514" t="s">
        <v>149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40">
        <f>SUM(E13:Q13)</f>
        <v>0</v>
      </c>
      <c r="S13" s="544">
        <v>90000</v>
      </c>
      <c r="T13" s="544">
        <v>10089800</v>
      </c>
      <c r="U13" s="546">
        <f>S13+T13</f>
        <v>10179800</v>
      </c>
    </row>
    <row r="14" spans="1:21" ht="22.5" customHeight="1" hidden="1" thickBot="1">
      <c r="A14" s="623" t="s">
        <v>150</v>
      </c>
      <c r="B14" s="623"/>
      <c r="C14" s="624"/>
      <c r="D14" s="515" t="s">
        <v>151</v>
      </c>
      <c r="E14" s="512"/>
      <c r="F14" s="512"/>
      <c r="G14" s="512"/>
      <c r="H14" s="512"/>
      <c r="I14" s="512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40">
        <v>0</v>
      </c>
      <c r="S14" s="542"/>
      <c r="T14" s="545"/>
      <c r="U14" s="543"/>
    </row>
    <row r="15" spans="1:21" ht="24" customHeight="1" thickBot="1">
      <c r="A15" s="623"/>
      <c r="B15" s="623"/>
      <c r="C15" s="624"/>
      <c r="D15" s="516" t="s">
        <v>346</v>
      </c>
      <c r="E15" s="517">
        <f aca="true" t="shared" si="0" ref="E15:U15">E12+E13</f>
        <v>0</v>
      </c>
      <c r="F15" s="517">
        <f t="shared" si="0"/>
        <v>902100</v>
      </c>
      <c r="G15" s="517">
        <f>SUM(G12,G13)</f>
        <v>13403700</v>
      </c>
      <c r="H15" s="517">
        <f>SUM(H12,H13)</f>
        <v>10089800</v>
      </c>
      <c r="I15" s="517">
        <f>SUM(I12,I13)</f>
        <v>244000</v>
      </c>
      <c r="J15" s="517">
        <f t="shared" si="0"/>
        <v>419700</v>
      </c>
      <c r="K15" s="517">
        <f t="shared" si="0"/>
        <v>211450</v>
      </c>
      <c r="L15" s="517">
        <f t="shared" si="0"/>
        <v>17131800</v>
      </c>
      <c r="M15" s="517">
        <f t="shared" si="0"/>
        <v>21735700</v>
      </c>
      <c r="N15" s="517">
        <f t="shared" si="0"/>
        <v>1645400</v>
      </c>
      <c r="O15" s="517">
        <f t="shared" si="0"/>
        <v>962800</v>
      </c>
      <c r="P15" s="517">
        <f t="shared" si="0"/>
        <v>16900</v>
      </c>
      <c r="Q15" s="517">
        <f t="shared" si="0"/>
        <v>7600</v>
      </c>
      <c r="R15" s="541">
        <f t="shared" si="0"/>
        <v>66770950</v>
      </c>
      <c r="S15" s="541">
        <f t="shared" si="0"/>
        <v>90000</v>
      </c>
      <c r="T15" s="541">
        <f t="shared" si="0"/>
        <v>10089800</v>
      </c>
      <c r="U15" s="518">
        <f t="shared" si="0"/>
        <v>10179800</v>
      </c>
    </row>
    <row r="16" spans="1:18" ht="12.75">
      <c r="A16" s="147"/>
      <c r="B16" s="147"/>
      <c r="C16" s="147"/>
      <c r="J16" s="148"/>
      <c r="K16" s="148"/>
      <c r="L16" s="148"/>
      <c r="M16" s="148"/>
      <c r="N16" s="148"/>
      <c r="O16" s="149"/>
      <c r="P16" s="149"/>
      <c r="Q16" s="149"/>
      <c r="R16" s="149"/>
    </row>
    <row r="17" spans="1:18" ht="18.75">
      <c r="A17" s="147"/>
      <c r="B17" s="147"/>
      <c r="C17" s="147"/>
      <c r="J17" s="150"/>
      <c r="K17" s="150"/>
      <c r="L17" s="151"/>
      <c r="M17" s="152"/>
      <c r="N17" s="152"/>
      <c r="O17" s="149"/>
      <c r="P17" s="149"/>
      <c r="Q17" s="149"/>
      <c r="R17" s="149"/>
    </row>
    <row r="18" spans="1:18" ht="12.75">
      <c r="A18" s="147"/>
      <c r="B18" s="147"/>
      <c r="C18" s="147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ht="12.75">
      <c r="A19" s="147"/>
      <c r="B19" s="147"/>
      <c r="C19" s="147"/>
      <c r="O19" s="149"/>
      <c r="P19" s="149"/>
      <c r="Q19" s="149"/>
      <c r="R19" s="149"/>
    </row>
    <row r="20" spans="1:18" ht="18.75">
      <c r="A20" s="147"/>
      <c r="B20" s="147"/>
      <c r="C20" s="147"/>
      <c r="F20" s="135" t="s">
        <v>398</v>
      </c>
      <c r="G20" s="135"/>
      <c r="H20" s="135"/>
      <c r="I20" s="135"/>
      <c r="O20" s="149"/>
      <c r="P20" s="310" t="s">
        <v>81</v>
      </c>
      <c r="Q20" s="149"/>
      <c r="R20" s="149"/>
    </row>
    <row r="21" spans="1:18" ht="15.75">
      <c r="A21" s="147"/>
      <c r="B21" s="147"/>
      <c r="C21" s="147"/>
      <c r="D21" s="150"/>
      <c r="E21" s="150"/>
      <c r="F21" s="150"/>
      <c r="G21" s="150"/>
      <c r="H21" s="150"/>
      <c r="I21" s="150"/>
      <c r="J21" s="150"/>
      <c r="K21" s="150"/>
      <c r="O21" s="149"/>
      <c r="P21" s="149"/>
      <c r="Q21" s="149"/>
      <c r="R21" s="149"/>
    </row>
    <row r="22" spans="1:18" ht="12.75">
      <c r="A22" s="147"/>
      <c r="B22" s="147"/>
      <c r="C22" s="147"/>
      <c r="O22" s="149"/>
      <c r="P22" s="149"/>
      <c r="Q22" s="149"/>
      <c r="R22" s="149"/>
    </row>
    <row r="23" spans="1:18" ht="12.75">
      <c r="A23" s="147"/>
      <c r="B23" s="147"/>
      <c r="C23" s="147"/>
      <c r="O23" s="149"/>
      <c r="P23" s="149"/>
      <c r="Q23" s="149"/>
      <c r="R23" s="149"/>
    </row>
    <row r="24" spans="1:18" ht="12.75">
      <c r="A24" s="147"/>
      <c r="B24" s="147"/>
      <c r="C24" s="147"/>
      <c r="L24" s="148"/>
      <c r="O24" s="149"/>
      <c r="P24" s="149"/>
      <c r="Q24" s="149"/>
      <c r="R24" s="149"/>
    </row>
    <row r="25" spans="1:18" ht="12.75">
      <c r="A25" s="147"/>
      <c r="B25" s="147"/>
      <c r="C25" s="147"/>
      <c r="O25" s="149"/>
      <c r="P25" s="149"/>
      <c r="Q25" s="149"/>
      <c r="R25" s="149"/>
    </row>
    <row r="26" spans="1:18" ht="12.75">
      <c r="A26" s="147"/>
      <c r="B26" s="147"/>
      <c r="C26" s="147"/>
      <c r="O26" s="149"/>
      <c r="P26" s="149"/>
      <c r="Q26" s="149"/>
      <c r="R26" s="149"/>
    </row>
    <row r="27" spans="1:18" ht="12.75">
      <c r="A27" s="147"/>
      <c r="B27" s="147"/>
      <c r="C27" s="147"/>
      <c r="O27" s="149"/>
      <c r="P27" s="149"/>
      <c r="Q27" s="149"/>
      <c r="R27" s="149"/>
    </row>
    <row r="28" spans="1:18" ht="12.75">
      <c r="A28" s="147"/>
      <c r="B28" s="147"/>
      <c r="C28" s="147"/>
      <c r="O28" s="149"/>
      <c r="P28" s="149"/>
      <c r="Q28" s="149"/>
      <c r="R28" s="149"/>
    </row>
    <row r="29" spans="1:18" ht="12.75">
      <c r="A29" s="147"/>
      <c r="B29" s="147"/>
      <c r="C29" s="147"/>
      <c r="O29" s="149"/>
      <c r="P29" s="149"/>
      <c r="Q29" s="149"/>
      <c r="R29" s="149"/>
    </row>
    <row r="30" spans="1:18" ht="12.75">
      <c r="A30" s="147"/>
      <c r="B30" s="147"/>
      <c r="C30" s="147"/>
      <c r="O30" s="149"/>
      <c r="P30" s="149"/>
      <c r="Q30" s="149"/>
      <c r="R30" s="149"/>
    </row>
    <row r="31" spans="1:18" ht="12.75">
      <c r="A31" s="147"/>
      <c r="B31" s="147"/>
      <c r="C31" s="147"/>
      <c r="O31" s="149"/>
      <c r="P31" s="149"/>
      <c r="Q31" s="149"/>
      <c r="R31" s="149"/>
    </row>
    <row r="32" spans="1:18" ht="12.75">
      <c r="A32" s="147"/>
      <c r="B32" s="147"/>
      <c r="C32" s="147"/>
      <c r="O32" s="149"/>
      <c r="P32" s="149"/>
      <c r="Q32" s="149"/>
      <c r="R32" s="149"/>
    </row>
    <row r="33" spans="1:18" ht="12.75">
      <c r="A33" s="147"/>
      <c r="B33" s="147"/>
      <c r="C33" s="147"/>
      <c r="O33" s="149"/>
      <c r="P33" s="149"/>
      <c r="Q33" s="149"/>
      <c r="R33" s="149"/>
    </row>
    <row r="34" spans="1:18" ht="12.75">
      <c r="A34" s="147"/>
      <c r="B34" s="147"/>
      <c r="C34" s="147"/>
      <c r="O34" s="149"/>
      <c r="P34" s="149"/>
      <c r="Q34" s="149"/>
      <c r="R34" s="149"/>
    </row>
    <row r="35" spans="1:18" ht="12.75">
      <c r="A35" s="147"/>
      <c r="B35" s="147"/>
      <c r="C35" s="147"/>
      <c r="O35" s="149"/>
      <c r="P35" s="149"/>
      <c r="Q35" s="149"/>
      <c r="R35" s="149"/>
    </row>
    <row r="36" spans="1:18" ht="12.75">
      <c r="A36" s="147"/>
      <c r="B36" s="147"/>
      <c r="C36" s="147"/>
      <c r="O36" s="149"/>
      <c r="P36" s="149"/>
      <c r="Q36" s="149"/>
      <c r="R36" s="149"/>
    </row>
    <row r="37" spans="1:18" ht="12.75">
      <c r="A37" s="147"/>
      <c r="B37" s="147"/>
      <c r="C37" s="147"/>
      <c r="O37" s="149"/>
      <c r="P37" s="149"/>
      <c r="Q37" s="149"/>
      <c r="R37" s="149"/>
    </row>
    <row r="38" spans="1:18" ht="12.75">
      <c r="A38" s="147"/>
      <c r="B38" s="147"/>
      <c r="C38" s="147"/>
      <c r="O38" s="149"/>
      <c r="P38" s="149"/>
      <c r="Q38" s="149"/>
      <c r="R38" s="149"/>
    </row>
    <row r="39" spans="1:18" ht="12.75">
      <c r="A39" s="147"/>
      <c r="B39" s="147"/>
      <c r="C39" s="147"/>
      <c r="O39" s="149"/>
      <c r="P39" s="149"/>
      <c r="Q39" s="149"/>
      <c r="R39" s="149"/>
    </row>
    <row r="40" spans="1:18" ht="12.75">
      <c r="A40" s="147"/>
      <c r="B40" s="147"/>
      <c r="C40" s="147"/>
      <c r="O40" s="149"/>
      <c r="P40" s="149"/>
      <c r="Q40" s="149"/>
      <c r="R40" s="149"/>
    </row>
    <row r="41" spans="1:18" ht="12.75">
      <c r="A41" s="147"/>
      <c r="B41" s="147"/>
      <c r="C41" s="147"/>
      <c r="O41" s="149"/>
      <c r="P41" s="149"/>
      <c r="Q41" s="149"/>
      <c r="R41" s="149"/>
    </row>
    <row r="42" spans="1:18" ht="12.75">
      <c r="A42" s="147"/>
      <c r="B42" s="147"/>
      <c r="C42" s="147"/>
      <c r="O42" s="149"/>
      <c r="P42" s="149"/>
      <c r="Q42" s="149"/>
      <c r="R42" s="149"/>
    </row>
    <row r="43" spans="1:18" ht="12.75">
      <c r="A43" s="147"/>
      <c r="B43" s="147"/>
      <c r="C43" s="147"/>
      <c r="O43" s="149"/>
      <c r="P43" s="149"/>
      <c r="Q43" s="149"/>
      <c r="R43" s="149"/>
    </row>
    <row r="44" spans="1:18" ht="12.75">
      <c r="A44" s="147"/>
      <c r="B44" s="147"/>
      <c r="C44" s="147"/>
      <c r="O44" s="149"/>
      <c r="P44" s="149"/>
      <c r="Q44" s="149"/>
      <c r="R44" s="149"/>
    </row>
    <row r="45" spans="1:18" ht="12.75">
      <c r="A45" s="147"/>
      <c r="B45" s="147"/>
      <c r="C45" s="147"/>
      <c r="O45" s="149"/>
      <c r="P45" s="149"/>
      <c r="Q45" s="149"/>
      <c r="R45" s="149"/>
    </row>
    <row r="46" spans="1:18" ht="12.75">
      <c r="A46" s="147"/>
      <c r="B46" s="147"/>
      <c r="C46" s="147"/>
      <c r="O46" s="149"/>
      <c r="P46" s="149"/>
      <c r="Q46" s="149"/>
      <c r="R46" s="149"/>
    </row>
    <row r="47" spans="1:18" ht="12.75">
      <c r="A47" s="147"/>
      <c r="B47" s="147"/>
      <c r="C47" s="147"/>
      <c r="O47" s="149"/>
      <c r="P47" s="149"/>
      <c r="Q47" s="149"/>
      <c r="R47" s="149"/>
    </row>
    <row r="48" spans="1:18" ht="12.75">
      <c r="A48" s="147"/>
      <c r="B48" s="147"/>
      <c r="C48" s="147"/>
      <c r="O48" s="149"/>
      <c r="P48" s="149"/>
      <c r="Q48" s="149"/>
      <c r="R48" s="149"/>
    </row>
    <row r="49" spans="1:18" ht="12.75">
      <c r="A49" s="147"/>
      <c r="B49" s="147"/>
      <c r="C49" s="147"/>
      <c r="O49" s="149"/>
      <c r="P49" s="149"/>
      <c r="Q49" s="149"/>
      <c r="R49" s="149"/>
    </row>
    <row r="50" spans="1:18" ht="12.75">
      <c r="A50" s="147"/>
      <c r="B50" s="147"/>
      <c r="C50" s="147"/>
      <c r="O50" s="149"/>
      <c r="P50" s="149"/>
      <c r="Q50" s="149"/>
      <c r="R50" s="149"/>
    </row>
    <row r="51" spans="1:18" ht="12.75">
      <c r="A51" s="147"/>
      <c r="B51" s="147"/>
      <c r="C51" s="147"/>
      <c r="O51" s="149"/>
      <c r="P51" s="149"/>
      <c r="Q51" s="149"/>
      <c r="R51" s="149"/>
    </row>
    <row r="52" spans="1:18" ht="12.75">
      <c r="A52" s="147"/>
      <c r="B52" s="147"/>
      <c r="C52" s="147"/>
      <c r="O52" s="149"/>
      <c r="P52" s="149"/>
      <c r="Q52" s="149"/>
      <c r="R52" s="149"/>
    </row>
    <row r="53" spans="1:18" ht="12.75">
      <c r="A53" s="147"/>
      <c r="B53" s="147"/>
      <c r="C53" s="147"/>
      <c r="O53" s="149"/>
      <c r="P53" s="149"/>
      <c r="Q53" s="149"/>
      <c r="R53" s="149"/>
    </row>
    <row r="54" spans="1:18" ht="12.75">
      <c r="A54" s="147"/>
      <c r="B54" s="147"/>
      <c r="C54" s="147"/>
      <c r="O54" s="149"/>
      <c r="P54" s="149"/>
      <c r="Q54" s="149"/>
      <c r="R54" s="149"/>
    </row>
    <row r="55" spans="1:18" ht="12.75">
      <c r="A55" s="147"/>
      <c r="B55" s="147"/>
      <c r="C55" s="147"/>
      <c r="O55" s="149"/>
      <c r="P55" s="149"/>
      <c r="Q55" s="149"/>
      <c r="R55" s="149"/>
    </row>
    <row r="56" spans="1:18" ht="12.75">
      <c r="A56" s="147"/>
      <c r="B56" s="147"/>
      <c r="C56" s="147"/>
      <c r="O56" s="149"/>
      <c r="P56" s="149"/>
      <c r="Q56" s="149"/>
      <c r="R56" s="149"/>
    </row>
    <row r="57" spans="1:18" ht="12.75">
      <c r="A57" s="147"/>
      <c r="B57" s="147"/>
      <c r="C57" s="147"/>
      <c r="O57" s="149"/>
      <c r="P57" s="149"/>
      <c r="Q57" s="149"/>
      <c r="R57" s="149"/>
    </row>
    <row r="58" spans="1:18" ht="12.75">
      <c r="A58" s="147"/>
      <c r="B58" s="147"/>
      <c r="C58" s="147"/>
      <c r="O58" s="149"/>
      <c r="P58" s="149"/>
      <c r="Q58" s="149"/>
      <c r="R58" s="149"/>
    </row>
    <row r="59" spans="1:18" ht="12.75">
      <c r="A59" s="147"/>
      <c r="B59" s="147"/>
      <c r="C59" s="147"/>
      <c r="O59" s="149"/>
      <c r="P59" s="149"/>
      <c r="Q59" s="149"/>
      <c r="R59" s="149"/>
    </row>
    <row r="60" spans="1:18" ht="12.75">
      <c r="A60" s="147"/>
      <c r="B60" s="147"/>
      <c r="C60" s="147"/>
      <c r="O60" s="149"/>
      <c r="P60" s="149"/>
      <c r="Q60" s="149"/>
      <c r="R60" s="149"/>
    </row>
    <row r="61" spans="1:18" ht="12.75">
      <c r="A61" s="147"/>
      <c r="B61" s="147"/>
      <c r="C61" s="147"/>
      <c r="O61" s="149"/>
      <c r="P61" s="149"/>
      <c r="Q61" s="149"/>
      <c r="R61" s="149"/>
    </row>
    <row r="62" spans="1:18" ht="12.75">
      <c r="A62" s="147"/>
      <c r="B62" s="147"/>
      <c r="C62" s="147"/>
      <c r="O62" s="149"/>
      <c r="P62" s="149"/>
      <c r="Q62" s="149"/>
      <c r="R62" s="149"/>
    </row>
    <row r="63" spans="1:18" ht="12.75">
      <c r="A63" s="147"/>
      <c r="B63" s="147"/>
      <c r="C63" s="147"/>
      <c r="O63" s="149"/>
      <c r="P63" s="149"/>
      <c r="Q63" s="149"/>
      <c r="R63" s="149"/>
    </row>
    <row r="64" spans="1:18" ht="12.75">
      <c r="A64" s="147"/>
      <c r="B64" s="147"/>
      <c r="C64" s="147"/>
      <c r="O64" s="149"/>
      <c r="P64" s="149"/>
      <c r="Q64" s="149"/>
      <c r="R64" s="149"/>
    </row>
    <row r="65" spans="1:18" ht="12.75">
      <c r="A65" s="147"/>
      <c r="B65" s="147"/>
      <c r="C65" s="147"/>
      <c r="O65" s="149"/>
      <c r="P65" s="149"/>
      <c r="Q65" s="149"/>
      <c r="R65" s="149"/>
    </row>
    <row r="66" spans="1:18" ht="12.75">
      <c r="A66" s="147"/>
      <c r="B66" s="147"/>
      <c r="C66" s="147"/>
      <c r="O66" s="149"/>
      <c r="P66" s="149"/>
      <c r="Q66" s="149"/>
      <c r="R66" s="149"/>
    </row>
    <row r="67" spans="1:18" ht="12.75">
      <c r="A67" s="147"/>
      <c r="B67" s="147"/>
      <c r="C67" s="147"/>
      <c r="O67" s="149"/>
      <c r="P67" s="149"/>
      <c r="Q67" s="149"/>
      <c r="R67" s="149"/>
    </row>
    <row r="68" spans="1:18" ht="12.75">
      <c r="A68" s="147"/>
      <c r="B68" s="147"/>
      <c r="C68" s="147"/>
      <c r="O68" s="149"/>
      <c r="P68" s="149"/>
      <c r="Q68" s="149"/>
      <c r="R68" s="149"/>
    </row>
    <row r="69" spans="1:18" ht="12.75">
      <c r="A69" s="147"/>
      <c r="B69" s="147"/>
      <c r="C69" s="147"/>
      <c r="O69" s="149"/>
      <c r="P69" s="149"/>
      <c r="Q69" s="149"/>
      <c r="R69" s="149"/>
    </row>
    <row r="70" spans="1:18" ht="12.75">
      <c r="A70" s="147"/>
      <c r="B70" s="147"/>
      <c r="C70" s="147"/>
      <c r="O70" s="149"/>
      <c r="P70" s="149"/>
      <c r="Q70" s="149"/>
      <c r="R70" s="149"/>
    </row>
    <row r="71" spans="1:18" ht="12.75">
      <c r="A71" s="147"/>
      <c r="B71" s="147"/>
      <c r="C71" s="147"/>
      <c r="O71" s="149"/>
      <c r="P71" s="149"/>
      <c r="Q71" s="149"/>
      <c r="R71" s="149"/>
    </row>
    <row r="72" spans="1:18" ht="12.75">
      <c r="A72" s="147"/>
      <c r="B72" s="147"/>
      <c r="C72" s="147"/>
      <c r="O72" s="149"/>
      <c r="P72" s="149"/>
      <c r="Q72" s="149"/>
      <c r="R72" s="149"/>
    </row>
    <row r="73" spans="1:18" ht="12.75">
      <c r="A73" s="147"/>
      <c r="B73" s="147"/>
      <c r="C73" s="147"/>
      <c r="O73" s="149"/>
      <c r="P73" s="149"/>
      <c r="Q73" s="149"/>
      <c r="R73" s="149"/>
    </row>
    <row r="74" spans="1:18" ht="12.75">
      <c r="A74" s="147"/>
      <c r="B74" s="147"/>
      <c r="C74" s="147"/>
      <c r="O74" s="149"/>
      <c r="P74" s="149"/>
      <c r="Q74" s="149"/>
      <c r="R74" s="149"/>
    </row>
    <row r="75" spans="1:18" ht="12.75">
      <c r="A75" s="147"/>
      <c r="B75" s="147"/>
      <c r="C75" s="147"/>
      <c r="O75" s="149"/>
      <c r="P75" s="149"/>
      <c r="Q75" s="149"/>
      <c r="R75" s="149"/>
    </row>
    <row r="76" spans="1:18" ht="12.75">
      <c r="A76" s="147"/>
      <c r="B76" s="147"/>
      <c r="C76" s="147"/>
      <c r="O76" s="149"/>
      <c r="P76" s="149"/>
      <c r="Q76" s="149"/>
      <c r="R76" s="149"/>
    </row>
    <row r="77" spans="1:18" ht="12.75">
      <c r="A77" s="147"/>
      <c r="B77" s="147"/>
      <c r="C77" s="147"/>
      <c r="O77" s="149"/>
      <c r="P77" s="149"/>
      <c r="Q77" s="149"/>
      <c r="R77" s="149"/>
    </row>
    <row r="78" spans="1:18" ht="12.75">
      <c r="A78" s="147"/>
      <c r="B78" s="147"/>
      <c r="C78" s="147"/>
      <c r="O78" s="149"/>
      <c r="P78" s="149"/>
      <c r="Q78" s="149"/>
      <c r="R78" s="149"/>
    </row>
    <row r="79" spans="1:18" ht="12.75">
      <c r="A79" s="147"/>
      <c r="B79" s="147"/>
      <c r="C79" s="147"/>
      <c r="O79" s="149"/>
      <c r="P79" s="149"/>
      <c r="Q79" s="149"/>
      <c r="R79" s="149"/>
    </row>
    <row r="80" spans="1:18" ht="12.75">
      <c r="A80" s="147"/>
      <c r="B80" s="147"/>
      <c r="C80" s="147"/>
      <c r="O80" s="149"/>
      <c r="P80" s="149"/>
      <c r="Q80" s="149"/>
      <c r="R80" s="149"/>
    </row>
    <row r="81" spans="1:18" ht="12.75">
      <c r="A81" s="147"/>
      <c r="B81" s="147"/>
      <c r="C81" s="147"/>
      <c r="O81" s="149"/>
      <c r="P81" s="149"/>
      <c r="Q81" s="149"/>
      <c r="R81" s="149"/>
    </row>
    <row r="82" spans="1:18" ht="12.75">
      <c r="A82" s="147"/>
      <c r="B82" s="147"/>
      <c r="C82" s="147"/>
      <c r="O82" s="149"/>
      <c r="P82" s="149"/>
      <c r="Q82" s="149"/>
      <c r="R82" s="149"/>
    </row>
    <row r="83" spans="1:18" ht="12.75">
      <c r="A83" s="147"/>
      <c r="B83" s="147"/>
      <c r="C83" s="147"/>
      <c r="O83" s="149"/>
      <c r="P83" s="149"/>
      <c r="Q83" s="149"/>
      <c r="R83" s="149"/>
    </row>
    <row r="84" spans="1:18" ht="12.75">
      <c r="A84" s="147"/>
      <c r="B84" s="147"/>
      <c r="C84" s="147"/>
      <c r="O84" s="149"/>
      <c r="P84" s="149"/>
      <c r="Q84" s="149"/>
      <c r="R84" s="149"/>
    </row>
    <row r="85" spans="1:18" ht="12.75">
      <c r="A85" s="147"/>
      <c r="B85" s="147"/>
      <c r="C85" s="147"/>
      <c r="O85" s="149"/>
      <c r="P85" s="149"/>
      <c r="Q85" s="149"/>
      <c r="R85" s="149"/>
    </row>
    <row r="86" spans="1:18" ht="12.75">
      <c r="A86" s="147"/>
      <c r="B86" s="147"/>
      <c r="C86" s="147"/>
      <c r="O86" s="149"/>
      <c r="P86" s="149"/>
      <c r="Q86" s="149"/>
      <c r="R86" s="149"/>
    </row>
    <row r="87" spans="1:18" ht="12.75">
      <c r="A87" s="147"/>
      <c r="B87" s="147"/>
      <c r="C87" s="147"/>
      <c r="O87" s="149"/>
      <c r="P87" s="149"/>
      <c r="Q87" s="149"/>
      <c r="R87" s="149"/>
    </row>
    <row r="88" spans="1:18" ht="12.75">
      <c r="A88" s="147"/>
      <c r="B88" s="147"/>
      <c r="C88" s="147"/>
      <c r="O88" s="149"/>
      <c r="P88" s="149"/>
      <c r="Q88" s="149"/>
      <c r="R88" s="149"/>
    </row>
    <row r="89" spans="1:18" ht="12.75">
      <c r="A89" s="147"/>
      <c r="B89" s="147"/>
      <c r="C89" s="147"/>
      <c r="O89" s="149"/>
      <c r="P89" s="149"/>
      <c r="Q89" s="149"/>
      <c r="R89" s="149"/>
    </row>
    <row r="90" spans="1:18" ht="12.75">
      <c r="A90" s="147"/>
      <c r="B90" s="147"/>
      <c r="C90" s="147"/>
      <c r="O90" s="149"/>
      <c r="P90" s="149"/>
      <c r="Q90" s="149"/>
      <c r="R90" s="149"/>
    </row>
    <row r="91" spans="1:18" ht="12.75">
      <c r="A91" s="147"/>
      <c r="B91" s="147"/>
      <c r="C91" s="147"/>
      <c r="O91" s="149"/>
      <c r="P91" s="149"/>
      <c r="Q91" s="149"/>
      <c r="R91" s="149"/>
    </row>
    <row r="92" spans="1:18" ht="12.75">
      <c r="A92" s="147"/>
      <c r="B92" s="147"/>
      <c r="C92" s="147"/>
      <c r="O92" s="149"/>
      <c r="P92" s="149"/>
      <c r="Q92" s="149"/>
      <c r="R92" s="149"/>
    </row>
    <row r="93" spans="1:18" ht="12.75">
      <c r="A93" s="147"/>
      <c r="B93" s="147"/>
      <c r="C93" s="147"/>
      <c r="O93" s="149"/>
      <c r="P93" s="149"/>
      <c r="Q93" s="149"/>
      <c r="R93" s="149"/>
    </row>
    <row r="94" spans="1:3" ht="12.75">
      <c r="A94" s="147"/>
      <c r="B94" s="147"/>
      <c r="C94" s="147"/>
    </row>
    <row r="95" spans="1:3" ht="12.75">
      <c r="A95" s="147"/>
      <c r="B95" s="147"/>
      <c r="C95" s="147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</sheetData>
  <sheetProtection/>
  <mergeCells count="31">
    <mergeCell ref="R6:R10"/>
    <mergeCell ref="D5:D10"/>
    <mergeCell ref="F6:F10"/>
    <mergeCell ref="A12:C12"/>
    <mergeCell ref="P1:T1"/>
    <mergeCell ref="P7:P10"/>
    <mergeCell ref="S5:U5"/>
    <mergeCell ref="U6:U10"/>
    <mergeCell ref="S7:S10"/>
    <mergeCell ref="S6:T6"/>
    <mergeCell ref="T7:T10"/>
    <mergeCell ref="J7:J10"/>
    <mergeCell ref="G6:I6"/>
    <mergeCell ref="G7:G10"/>
    <mergeCell ref="A15:C15"/>
    <mergeCell ref="A14:C14"/>
    <mergeCell ref="M7:M10"/>
    <mergeCell ref="L7:L10"/>
    <mergeCell ref="A13:C13"/>
    <mergeCell ref="A5:C10"/>
    <mergeCell ref="A11:C11"/>
    <mergeCell ref="H7:H10"/>
    <mergeCell ref="I7:I10"/>
    <mergeCell ref="K7:K10"/>
    <mergeCell ref="N7:N10"/>
    <mergeCell ref="O7:O10"/>
    <mergeCell ref="D3:Q3"/>
    <mergeCell ref="Q7:Q10"/>
    <mergeCell ref="E6:E10"/>
    <mergeCell ref="E5:R5"/>
    <mergeCell ref="J6:Q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5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44" t="s">
        <v>593</v>
      </c>
      <c r="H1" s="644"/>
      <c r="I1" s="644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45" t="s">
        <v>205</v>
      </c>
      <c r="C5" s="645"/>
      <c r="D5" s="645"/>
      <c r="E5" s="645"/>
      <c r="F5" s="645"/>
      <c r="G5" s="645"/>
      <c r="H5" s="645"/>
      <c r="I5" s="645"/>
    </row>
    <row r="6" spans="2:9" ht="21.75" customHeight="1">
      <c r="B6" s="645"/>
      <c r="C6" s="645"/>
      <c r="D6" s="645"/>
      <c r="E6" s="645"/>
      <c r="F6" s="645"/>
      <c r="G6" s="645"/>
      <c r="H6" s="645"/>
      <c r="I6" s="645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399</v>
      </c>
    </row>
    <row r="8" spans="1:9" ht="38.25" customHeight="1">
      <c r="A8" s="655" t="s">
        <v>575</v>
      </c>
      <c r="B8" s="657" t="s">
        <v>563</v>
      </c>
      <c r="C8" s="650" t="s">
        <v>576</v>
      </c>
      <c r="D8" s="652" t="s">
        <v>562</v>
      </c>
      <c r="E8" s="646" t="s">
        <v>577</v>
      </c>
      <c r="F8" s="648" t="s">
        <v>578</v>
      </c>
      <c r="G8" s="646" t="s">
        <v>579</v>
      </c>
      <c r="H8" s="646" t="s">
        <v>580</v>
      </c>
      <c r="I8" s="646" t="s">
        <v>581</v>
      </c>
    </row>
    <row r="9" spans="1:9" ht="67.5" customHeight="1" thickBot="1">
      <c r="A9" s="656"/>
      <c r="B9" s="658"/>
      <c r="C9" s="651"/>
      <c r="D9" s="653"/>
      <c r="E9" s="647"/>
      <c r="F9" s="649"/>
      <c r="G9" s="647"/>
      <c r="H9" s="647"/>
      <c r="I9" s="647"/>
    </row>
    <row r="10" spans="1:9" ht="13.5" thickBot="1">
      <c r="A10" s="247" t="s">
        <v>153</v>
      </c>
      <c r="B10" s="248" t="s">
        <v>154</v>
      </c>
      <c r="C10" s="249" t="s">
        <v>347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300</v>
      </c>
      <c r="B11" s="255"/>
      <c r="C11" s="255"/>
      <c r="D11" s="256" t="s">
        <v>406</v>
      </c>
      <c r="E11" s="257"/>
      <c r="F11" s="258">
        <f>F12</f>
        <v>0</v>
      </c>
      <c r="G11" s="258">
        <f>G12</f>
        <v>0</v>
      </c>
      <c r="H11" s="265">
        <f>H12</f>
        <v>1254000</v>
      </c>
      <c r="I11" s="265">
        <f>I12</f>
        <v>0</v>
      </c>
    </row>
    <row r="12" spans="1:9" s="161" customFormat="1" ht="39.75" customHeight="1" thickBot="1">
      <c r="A12" s="259" t="s">
        <v>173</v>
      </c>
      <c r="B12" s="260"/>
      <c r="C12" s="260"/>
      <c r="D12" s="261" t="s">
        <v>406</v>
      </c>
      <c r="E12" s="262"/>
      <c r="F12" s="263">
        <f>SUM(F13:F13)</f>
        <v>0</v>
      </c>
      <c r="G12" s="263">
        <f>SUM(G13:G13)</f>
        <v>0</v>
      </c>
      <c r="H12" s="264">
        <f>SUM(H13:H16)</f>
        <v>1254000</v>
      </c>
      <c r="I12" s="264">
        <f>SUM(I13:I13)</f>
        <v>0</v>
      </c>
    </row>
    <row r="13" spans="1:9" s="161" customFormat="1" ht="99.75" customHeight="1">
      <c r="A13" s="246" t="s">
        <v>545</v>
      </c>
      <c r="B13" s="246" t="s">
        <v>548</v>
      </c>
      <c r="C13" s="246" t="s">
        <v>408</v>
      </c>
      <c r="D13" s="355" t="s">
        <v>320</v>
      </c>
      <c r="E13" s="252" t="s">
        <v>155</v>
      </c>
      <c r="F13" s="253">
        <v>0</v>
      </c>
      <c r="G13" s="222"/>
      <c r="H13" s="222">
        <v>55000</v>
      </c>
      <c r="I13" s="222"/>
    </row>
    <row r="14" spans="1:9" s="161" customFormat="1" ht="38.25" customHeight="1">
      <c r="A14" s="550" t="s">
        <v>514</v>
      </c>
      <c r="B14" s="551" t="s">
        <v>77</v>
      </c>
      <c r="C14" s="246" t="s">
        <v>417</v>
      </c>
      <c r="D14" s="355" t="s">
        <v>515</v>
      </c>
      <c r="E14" s="549" t="s">
        <v>155</v>
      </c>
      <c r="F14" s="221"/>
      <c r="G14" s="222"/>
      <c r="H14" s="222">
        <v>199000</v>
      </c>
      <c r="I14" s="222"/>
    </row>
    <row r="15" spans="1:9" s="161" customFormat="1" ht="5.25" customHeight="1" hidden="1">
      <c r="A15" s="234"/>
      <c r="B15" s="231"/>
      <c r="C15" s="231"/>
      <c r="D15" s="574"/>
      <c r="E15" s="573"/>
      <c r="F15" s="559"/>
      <c r="G15" s="567"/>
      <c r="H15" s="567"/>
      <c r="I15" s="567"/>
    </row>
    <row r="16" spans="1:9" ht="71.25" customHeight="1" thickBot="1">
      <c r="A16" s="556" t="s">
        <v>195</v>
      </c>
      <c r="B16" s="556" t="s">
        <v>196</v>
      </c>
      <c r="C16" s="556" t="s">
        <v>194</v>
      </c>
      <c r="D16" s="557" t="s">
        <v>197</v>
      </c>
      <c r="E16" s="558" t="s">
        <v>198</v>
      </c>
      <c r="F16" s="559">
        <v>2019</v>
      </c>
      <c r="G16" s="559"/>
      <c r="H16" s="559">
        <v>1000000</v>
      </c>
      <c r="I16" s="559"/>
    </row>
    <row r="17" spans="1:9" ht="65.25" customHeight="1">
      <c r="A17" s="270" t="s">
        <v>543</v>
      </c>
      <c r="B17" s="271"/>
      <c r="C17" s="271"/>
      <c r="D17" s="256" t="s">
        <v>528</v>
      </c>
      <c r="E17" s="257"/>
      <c r="F17" s="258">
        <f>F18</f>
        <v>0</v>
      </c>
      <c r="G17" s="258">
        <f>G18</f>
        <v>0</v>
      </c>
      <c r="H17" s="562">
        <f>H18</f>
        <v>465950</v>
      </c>
      <c r="I17" s="265">
        <f>I18</f>
        <v>0</v>
      </c>
    </row>
    <row r="18" spans="1:9" ht="63" customHeight="1" thickBot="1">
      <c r="A18" s="259" t="s">
        <v>544</v>
      </c>
      <c r="B18" s="260"/>
      <c r="C18" s="260"/>
      <c r="D18" s="365" t="s">
        <v>528</v>
      </c>
      <c r="E18" s="262"/>
      <c r="F18" s="263">
        <f>SUM(F19:F19)</f>
        <v>0</v>
      </c>
      <c r="G18" s="263">
        <f>SUM(G19:G19)</f>
        <v>0</v>
      </c>
      <c r="H18" s="563">
        <f>SUM(H19,H20,H21)</f>
        <v>465950</v>
      </c>
      <c r="I18" s="264">
        <f>SUM(I19:I19)</f>
        <v>0</v>
      </c>
    </row>
    <row r="19" spans="1:9" ht="100.5" customHeight="1">
      <c r="A19" s="564" t="s">
        <v>64</v>
      </c>
      <c r="B19" s="564" t="s">
        <v>112</v>
      </c>
      <c r="C19" s="564" t="s">
        <v>530</v>
      </c>
      <c r="D19" s="565" t="s">
        <v>184</v>
      </c>
      <c r="E19" s="566" t="s">
        <v>162</v>
      </c>
      <c r="F19" s="567"/>
      <c r="G19" s="567"/>
      <c r="H19" s="567">
        <v>211450</v>
      </c>
      <c r="I19" s="567"/>
    </row>
    <row r="20" spans="1:9" ht="39.75" customHeight="1">
      <c r="A20" s="231" t="s">
        <v>62</v>
      </c>
      <c r="B20" s="231" t="s">
        <v>538</v>
      </c>
      <c r="C20" s="231" t="s">
        <v>529</v>
      </c>
      <c r="D20" s="108" t="s">
        <v>63</v>
      </c>
      <c r="E20" s="566" t="s">
        <v>278</v>
      </c>
      <c r="F20" s="567"/>
      <c r="G20" s="567"/>
      <c r="H20" s="567">
        <v>10500</v>
      </c>
      <c r="I20" s="571"/>
    </row>
    <row r="21" spans="1:9" ht="45" customHeight="1" thickBot="1">
      <c r="A21" s="578" t="s">
        <v>343</v>
      </c>
      <c r="B21" s="578" t="s">
        <v>342</v>
      </c>
      <c r="C21" s="578" t="s">
        <v>77</v>
      </c>
      <c r="D21" s="579" t="s">
        <v>276</v>
      </c>
      <c r="E21" s="566" t="s">
        <v>277</v>
      </c>
      <c r="F21" s="567"/>
      <c r="G21" s="567"/>
      <c r="H21" s="567">
        <v>244000</v>
      </c>
      <c r="I21" s="571"/>
    </row>
    <row r="22" spans="1:9" ht="99.75" customHeight="1">
      <c r="A22" s="270" t="s">
        <v>182</v>
      </c>
      <c r="B22" s="271"/>
      <c r="C22" s="271"/>
      <c r="D22" s="256" t="s">
        <v>539</v>
      </c>
      <c r="E22" s="257"/>
      <c r="F22" s="258">
        <f>F23</f>
        <v>0</v>
      </c>
      <c r="G22" s="258">
        <f>G23</f>
        <v>0</v>
      </c>
      <c r="H22" s="562">
        <f>H23</f>
        <v>15000</v>
      </c>
      <c r="I22" s="265">
        <f>I23</f>
        <v>0</v>
      </c>
    </row>
    <row r="23" spans="1:9" ht="90" customHeight="1" thickBot="1">
      <c r="A23" s="259" t="s">
        <v>183</v>
      </c>
      <c r="B23" s="260"/>
      <c r="C23" s="260"/>
      <c r="D23" s="261" t="s">
        <v>539</v>
      </c>
      <c r="E23" s="262"/>
      <c r="F23" s="263">
        <f>SUM(F24:F24)</f>
        <v>0</v>
      </c>
      <c r="G23" s="263">
        <f>SUM(G24:G24)</f>
        <v>0</v>
      </c>
      <c r="H23" s="563">
        <f>SUM(H24)</f>
        <v>15000</v>
      </c>
      <c r="I23" s="264">
        <f>SUM(I24:I24)</f>
        <v>0</v>
      </c>
    </row>
    <row r="24" spans="1:9" ht="15.75">
      <c r="A24" s="568">
        <v>1014030</v>
      </c>
      <c r="B24" s="560" t="s">
        <v>142</v>
      </c>
      <c r="C24" s="560" t="s">
        <v>540</v>
      </c>
      <c r="D24" s="569" t="s">
        <v>483</v>
      </c>
      <c r="E24" s="561" t="s">
        <v>155</v>
      </c>
      <c r="F24" s="222"/>
      <c r="G24" s="222"/>
      <c r="H24" s="222">
        <v>15000</v>
      </c>
      <c r="I24" s="222"/>
    </row>
    <row r="25" spans="1:9" ht="18.75" customHeight="1">
      <c r="A25" s="235"/>
      <c r="B25" s="654" t="s">
        <v>156</v>
      </c>
      <c r="C25" s="654"/>
      <c r="D25" s="654"/>
      <c r="E25" s="654"/>
      <c r="F25" s="274"/>
      <c r="G25" s="552"/>
      <c r="H25" s="275">
        <f>H11+H17+H22</f>
        <v>1734950</v>
      </c>
      <c r="I25" s="275"/>
    </row>
    <row r="26" spans="1:9" ht="18.75" customHeight="1">
      <c r="A26" s="489"/>
      <c r="B26" s="553"/>
      <c r="C26" s="553"/>
      <c r="D26" s="553"/>
      <c r="E26" s="553"/>
      <c r="F26" s="554"/>
      <c r="G26" s="555"/>
      <c r="H26" s="555"/>
      <c r="I26" s="554"/>
    </row>
    <row r="27" spans="2:9" ht="18.75">
      <c r="B27" s="311" t="s">
        <v>398</v>
      </c>
      <c r="F27" s="161"/>
      <c r="G27" s="161"/>
      <c r="H27" s="312" t="s">
        <v>81</v>
      </c>
      <c r="I27" s="161"/>
    </row>
    <row r="28" spans="6:9" ht="12.75">
      <c r="F28" s="161"/>
      <c r="G28" s="161"/>
      <c r="H28" s="161"/>
      <c r="I28" s="161"/>
    </row>
    <row r="29" spans="6:9" ht="12.75">
      <c r="F29" s="161"/>
      <c r="G29" s="161"/>
      <c r="H29" s="161"/>
      <c r="I29" s="161"/>
    </row>
    <row r="30" spans="6:9" ht="12.75">
      <c r="F30" s="161"/>
      <c r="G30" s="161"/>
      <c r="H30" s="161"/>
      <c r="I30" s="161"/>
    </row>
    <row r="31" spans="6:9" ht="12.75">
      <c r="F31" s="161"/>
      <c r="G31" s="161"/>
      <c r="H31" s="161"/>
      <c r="I31" s="161"/>
    </row>
    <row r="32" spans="6:9" ht="12.75">
      <c r="F32" s="161"/>
      <c r="G32" s="161"/>
      <c r="H32" s="161"/>
      <c r="I32" s="161"/>
    </row>
    <row r="33" spans="6:9" ht="12.75">
      <c r="F33" s="161"/>
      <c r="G33" s="161"/>
      <c r="H33" s="161"/>
      <c r="I33" s="161"/>
    </row>
    <row r="34" spans="6:9" ht="12.75">
      <c r="F34" s="161"/>
      <c r="G34" s="161"/>
      <c r="H34" s="161"/>
      <c r="I34" s="161"/>
    </row>
    <row r="35" spans="6:9" ht="12.75">
      <c r="F35" s="161"/>
      <c r="G35" s="161"/>
      <c r="H35" s="161"/>
      <c r="I35" s="161"/>
    </row>
    <row r="36" spans="6:9" ht="12.75">
      <c r="F36" s="161"/>
      <c r="G36" s="161"/>
      <c r="H36" s="161"/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</sheetData>
  <sheetProtection/>
  <mergeCells count="12">
    <mergeCell ref="B25:E25"/>
    <mergeCell ref="A8:A9"/>
    <mergeCell ref="B8:B9"/>
    <mergeCell ref="G1:I1"/>
    <mergeCell ref="B5:I6"/>
    <mergeCell ref="I8:I9"/>
    <mergeCell ref="H8:H9"/>
    <mergeCell ref="E8:E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5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0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660" t="s">
        <v>594</v>
      </c>
      <c r="J1" s="660"/>
      <c r="K1" s="660"/>
    </row>
    <row r="2" spans="3:17" ht="75" customHeight="1">
      <c r="C2" s="162"/>
      <c r="D2" s="659" t="s">
        <v>206</v>
      </c>
      <c r="E2" s="659"/>
      <c r="F2" s="659"/>
      <c r="G2" s="659"/>
      <c r="H2" s="659"/>
      <c r="I2" s="659"/>
      <c r="J2" s="659"/>
      <c r="K2" s="165"/>
      <c r="Q2" s="166"/>
    </row>
    <row r="3" spans="3:23" ht="16.5" customHeight="1" thickBot="1">
      <c r="C3" s="167"/>
      <c r="D3" s="167"/>
      <c r="E3" s="661"/>
      <c r="F3" s="661"/>
      <c r="G3" s="661"/>
      <c r="H3" s="661"/>
      <c r="I3" s="661"/>
      <c r="J3" s="661"/>
      <c r="K3" s="168" t="s">
        <v>399</v>
      </c>
      <c r="W3" s="241"/>
    </row>
    <row r="4" spans="2:11" ht="92.25" customHeight="1" thickBot="1">
      <c r="B4" s="650" t="s">
        <v>575</v>
      </c>
      <c r="C4" s="650" t="s">
        <v>563</v>
      </c>
      <c r="D4" s="650" t="s">
        <v>576</v>
      </c>
      <c r="E4" s="670" t="s">
        <v>562</v>
      </c>
      <c r="F4" s="664" t="s">
        <v>564</v>
      </c>
      <c r="G4" s="664" t="s">
        <v>561</v>
      </c>
      <c r="H4" s="666" t="s">
        <v>565</v>
      </c>
      <c r="I4" s="668" t="s">
        <v>247</v>
      </c>
      <c r="J4" s="662" t="s">
        <v>248</v>
      </c>
      <c r="K4" s="663"/>
    </row>
    <row r="5" spans="2:11" ht="50.25" customHeight="1" thickBot="1">
      <c r="B5" s="651"/>
      <c r="C5" s="651"/>
      <c r="D5" s="651"/>
      <c r="E5" s="671"/>
      <c r="F5" s="665"/>
      <c r="G5" s="665"/>
      <c r="H5" s="667"/>
      <c r="I5" s="669"/>
      <c r="J5" s="459" t="s">
        <v>566</v>
      </c>
      <c r="K5" s="460" t="s">
        <v>567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407</v>
      </c>
      <c r="C7" s="255"/>
      <c r="D7" s="255"/>
      <c r="E7" s="256" t="s">
        <v>406</v>
      </c>
      <c r="F7" s="257"/>
      <c r="G7" s="455"/>
      <c r="H7" s="463">
        <f>I7+J7</f>
        <v>6874400</v>
      </c>
      <c r="I7" s="258">
        <f>I8</f>
        <v>5636700</v>
      </c>
      <c r="J7" s="258">
        <f>J8</f>
        <v>1237700</v>
      </c>
      <c r="K7" s="281">
        <f>K8</f>
        <v>1199000</v>
      </c>
    </row>
    <row r="8" spans="1:11" s="175" customFormat="1" ht="32.25" customHeight="1" thickBot="1">
      <c r="A8" s="169"/>
      <c r="B8" s="259" t="s">
        <v>173</v>
      </c>
      <c r="C8" s="260"/>
      <c r="D8" s="260"/>
      <c r="E8" s="261" t="s">
        <v>406</v>
      </c>
      <c r="F8" s="262"/>
      <c r="G8" s="262"/>
      <c r="H8" s="462">
        <f>I8+J8</f>
        <v>6874400</v>
      </c>
      <c r="I8" s="263">
        <f>SUM(I9:I25)</f>
        <v>5636700</v>
      </c>
      <c r="J8" s="263">
        <f>SUM(J9:J25)</f>
        <v>1237700</v>
      </c>
      <c r="K8" s="263">
        <f>SUM(K9:K25)</f>
        <v>1199000</v>
      </c>
    </row>
    <row r="9" spans="1:11" s="175" customFormat="1" ht="144" customHeight="1">
      <c r="A9" s="169"/>
      <c r="B9" s="226" t="s">
        <v>177</v>
      </c>
      <c r="C9" s="276" t="s">
        <v>171</v>
      </c>
      <c r="D9" s="277" t="s">
        <v>532</v>
      </c>
      <c r="E9" s="278" t="s">
        <v>176</v>
      </c>
      <c r="F9" s="378" t="s">
        <v>285</v>
      </c>
      <c r="G9" s="377" t="s">
        <v>357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514</v>
      </c>
      <c r="C10" s="349" t="s">
        <v>77</v>
      </c>
      <c r="D10" s="98" t="s">
        <v>417</v>
      </c>
      <c r="E10" s="207" t="s">
        <v>515</v>
      </c>
      <c r="F10" s="378" t="s">
        <v>21</v>
      </c>
      <c r="G10" s="377" t="s">
        <v>358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473</v>
      </c>
      <c r="C11" s="481" t="s">
        <v>474</v>
      </c>
      <c r="D11" s="332">
        <v>1090</v>
      </c>
      <c r="E11" s="208" t="s">
        <v>475</v>
      </c>
      <c r="F11" s="377" t="s">
        <v>568</v>
      </c>
      <c r="G11" s="378" t="s">
        <v>569</v>
      </c>
      <c r="H11" s="461">
        <f t="shared" si="0"/>
        <v>300000</v>
      </c>
      <c r="I11" s="239">
        <v>300000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238</v>
      </c>
      <c r="F12" s="242" t="s">
        <v>239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160</v>
      </c>
      <c r="C13" s="223">
        <v>6020</v>
      </c>
      <c r="D13" s="224" t="s">
        <v>411</v>
      </c>
      <c r="E13" s="176" t="s">
        <v>161</v>
      </c>
      <c r="F13" s="377" t="s">
        <v>167</v>
      </c>
      <c r="G13" s="378" t="s">
        <v>168</v>
      </c>
      <c r="H13" s="461">
        <v>50000</v>
      </c>
      <c r="I13" s="239">
        <v>50000</v>
      </c>
      <c r="J13" s="225"/>
      <c r="K13" s="238"/>
    </row>
    <row r="14" spans="1:11" s="175" customFormat="1" ht="63.75" customHeight="1">
      <c r="A14" s="169"/>
      <c r="B14" s="234" t="s">
        <v>494</v>
      </c>
      <c r="C14" s="231" t="s">
        <v>321</v>
      </c>
      <c r="D14" s="231" t="s">
        <v>411</v>
      </c>
      <c r="E14" s="108" t="s">
        <v>495</v>
      </c>
      <c r="F14" s="377" t="s">
        <v>582</v>
      </c>
      <c r="G14" s="377" t="s">
        <v>583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494</v>
      </c>
      <c r="C15" s="231" t="s">
        <v>321</v>
      </c>
      <c r="D15" s="231" t="s">
        <v>411</v>
      </c>
      <c r="E15" s="108" t="s">
        <v>495</v>
      </c>
      <c r="F15" s="377" t="s">
        <v>359</v>
      </c>
      <c r="G15" s="377" t="s">
        <v>360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516</v>
      </c>
      <c r="C16" s="231" t="s">
        <v>517</v>
      </c>
      <c r="D16" s="231" t="s">
        <v>412</v>
      </c>
      <c r="E16" s="108" t="s">
        <v>518</v>
      </c>
      <c r="F16" s="242" t="s">
        <v>101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494</v>
      </c>
      <c r="C17" s="231" t="s">
        <v>321</v>
      </c>
      <c r="D17" s="231" t="s">
        <v>411</v>
      </c>
      <c r="E17" s="108" t="s">
        <v>495</v>
      </c>
      <c r="F17" s="381" t="s">
        <v>43</v>
      </c>
      <c r="G17" s="381" t="s">
        <v>584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494</v>
      </c>
      <c r="C18" s="231" t="s">
        <v>321</v>
      </c>
      <c r="D18" s="231" t="s">
        <v>411</v>
      </c>
      <c r="E18" s="108" t="s">
        <v>495</v>
      </c>
      <c r="F18" s="381" t="s">
        <v>18</v>
      </c>
      <c r="G18" s="381" t="s">
        <v>19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95.25" customHeight="1">
      <c r="A19" s="169"/>
      <c r="B19" s="231" t="s">
        <v>195</v>
      </c>
      <c r="C19" s="231" t="s">
        <v>196</v>
      </c>
      <c r="D19" s="231" t="s">
        <v>194</v>
      </c>
      <c r="E19" s="108" t="s">
        <v>197</v>
      </c>
      <c r="F19" s="381" t="s">
        <v>200</v>
      </c>
      <c r="G19" s="381" t="s">
        <v>199</v>
      </c>
      <c r="H19" s="461"/>
      <c r="I19" s="229"/>
      <c r="J19" s="229">
        <v>1000000</v>
      </c>
      <c r="K19" s="238">
        <v>1000000</v>
      </c>
    </row>
    <row r="20" spans="1:11" s="175" customFormat="1" ht="65.25" customHeight="1">
      <c r="A20" s="169"/>
      <c r="B20" s="342" t="s">
        <v>502</v>
      </c>
      <c r="C20" s="343" t="s">
        <v>503</v>
      </c>
      <c r="D20" s="343" t="s">
        <v>178</v>
      </c>
      <c r="E20" s="344" t="s">
        <v>179</v>
      </c>
      <c r="F20" s="381" t="s">
        <v>102</v>
      </c>
      <c r="G20" s="381" t="s">
        <v>17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297</v>
      </c>
      <c r="C21" s="228" t="s">
        <v>298</v>
      </c>
      <c r="D21" s="346" t="s">
        <v>414</v>
      </c>
      <c r="E21" s="108" t="s">
        <v>299</v>
      </c>
      <c r="F21" s="381" t="s">
        <v>190</v>
      </c>
      <c r="G21" s="381" t="s">
        <v>6</v>
      </c>
      <c r="H21" s="461">
        <v>1200000</v>
      </c>
      <c r="I21" s="229">
        <v>1200000</v>
      </c>
      <c r="J21" s="200"/>
      <c r="K21" s="237"/>
    </row>
    <row r="22" spans="1:17" s="175" customFormat="1" ht="64.5" customHeight="1" thickBot="1">
      <c r="A22" s="169"/>
      <c r="B22" s="345" t="s">
        <v>506</v>
      </c>
      <c r="C22" s="228" t="s">
        <v>507</v>
      </c>
      <c r="D22" s="346" t="s">
        <v>415</v>
      </c>
      <c r="E22" s="108" t="s">
        <v>180</v>
      </c>
      <c r="F22" s="377" t="s">
        <v>95</v>
      </c>
      <c r="G22" s="453" t="s">
        <v>20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510</v>
      </c>
      <c r="C23" s="98" t="s">
        <v>511</v>
      </c>
      <c r="D23" s="98" t="s">
        <v>416</v>
      </c>
      <c r="E23" s="348" t="s">
        <v>512</v>
      </c>
      <c r="F23" s="377" t="s">
        <v>5</v>
      </c>
      <c r="G23" s="377" t="s">
        <v>585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514</v>
      </c>
      <c r="C24" s="472" t="s">
        <v>77</v>
      </c>
      <c r="D24" s="472" t="s">
        <v>417</v>
      </c>
      <c r="E24" s="473" t="s">
        <v>515</v>
      </c>
      <c r="F24" s="377" t="s">
        <v>165</v>
      </c>
      <c r="G24" s="377" t="s">
        <v>166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520</v>
      </c>
      <c r="C25" s="98" t="s">
        <v>521</v>
      </c>
      <c r="D25" s="98" t="s">
        <v>181</v>
      </c>
      <c r="E25" s="207" t="s">
        <v>522</v>
      </c>
      <c r="F25" s="381" t="s">
        <v>586</v>
      </c>
      <c r="G25" s="381" t="s">
        <v>587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543</v>
      </c>
      <c r="C26" s="286"/>
      <c r="D26" s="286"/>
      <c r="E26" s="287" t="s">
        <v>528</v>
      </c>
      <c r="F26" s="288"/>
      <c r="G26" s="288"/>
      <c r="H26" s="463">
        <f>I26+J26</f>
        <v>1700500</v>
      </c>
      <c r="I26" s="258">
        <f>I27</f>
        <v>1700500</v>
      </c>
      <c r="J26" s="258">
        <f>J32+J34+J28+J30+J31</f>
        <v>0</v>
      </c>
      <c r="K26" s="289"/>
    </row>
    <row r="27" spans="1:11" ht="41.25" thickBot="1">
      <c r="A27" s="164"/>
      <c r="B27" s="259" t="s">
        <v>544</v>
      </c>
      <c r="C27" s="290"/>
      <c r="D27" s="290"/>
      <c r="E27" s="291" t="s">
        <v>528</v>
      </c>
      <c r="F27" s="292"/>
      <c r="G27" s="292"/>
      <c r="H27" s="465">
        <f>I27+J27</f>
        <v>1700500</v>
      </c>
      <c r="I27" s="263">
        <f>SUM(I28:I34)</f>
        <v>1700500</v>
      </c>
      <c r="J27" s="263"/>
      <c r="K27" s="282"/>
    </row>
    <row r="28" spans="2:11" s="180" customFormat="1" ht="129" customHeight="1">
      <c r="B28" s="231" t="s">
        <v>64</v>
      </c>
      <c r="C28" s="231" t="s">
        <v>112</v>
      </c>
      <c r="D28" s="231" t="s">
        <v>530</v>
      </c>
      <c r="E28" s="108" t="s">
        <v>184</v>
      </c>
      <c r="F28" s="382" t="s">
        <v>188</v>
      </c>
      <c r="G28" s="382" t="s">
        <v>588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62</v>
      </c>
      <c r="C29" s="231" t="s">
        <v>538</v>
      </c>
      <c r="D29" s="231" t="s">
        <v>529</v>
      </c>
      <c r="E29" s="108" t="s">
        <v>63</v>
      </c>
      <c r="F29" s="383" t="s">
        <v>23</v>
      </c>
      <c r="G29" s="454" t="s">
        <v>0</v>
      </c>
      <c r="H29" s="464">
        <f aca="true" t="shared" si="1" ref="H29:H34">I29+J29</f>
        <v>490000</v>
      </c>
      <c r="I29" s="181">
        <v>490000</v>
      </c>
      <c r="J29" s="181"/>
      <c r="K29" s="238"/>
    </row>
    <row r="30" spans="1:11" ht="104.25" customHeight="1">
      <c r="A30" s="164"/>
      <c r="B30" s="231" t="s">
        <v>64</v>
      </c>
      <c r="C30" s="231" t="s">
        <v>112</v>
      </c>
      <c r="D30" s="232" t="s">
        <v>530</v>
      </c>
      <c r="E30" s="177" t="s">
        <v>107</v>
      </c>
      <c r="F30" s="383" t="s">
        <v>23</v>
      </c>
      <c r="G30" s="383" t="s">
        <v>22</v>
      </c>
      <c r="H30" s="464">
        <f t="shared" si="1"/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64</v>
      </c>
      <c r="C31" s="231" t="s">
        <v>112</v>
      </c>
      <c r="D31" s="219" t="s">
        <v>530</v>
      </c>
      <c r="E31" s="243" t="s">
        <v>107</v>
      </c>
      <c r="F31" s="384" t="s">
        <v>109</v>
      </c>
      <c r="G31" s="384" t="s">
        <v>24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426</v>
      </c>
      <c r="C32" s="231" t="s">
        <v>427</v>
      </c>
      <c r="D32" s="231" t="s">
        <v>532</v>
      </c>
      <c r="E32" s="326" t="s">
        <v>428</v>
      </c>
      <c r="F32" s="385" t="s">
        <v>108</v>
      </c>
      <c r="G32" s="385" t="s">
        <v>25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429</v>
      </c>
      <c r="C33" s="327" t="s">
        <v>113</v>
      </c>
      <c r="D33" s="327" t="s">
        <v>532</v>
      </c>
      <c r="E33" s="328" t="s">
        <v>224</v>
      </c>
      <c r="F33" s="384" t="s">
        <v>109</v>
      </c>
      <c r="G33" s="384" t="s">
        <v>24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491</v>
      </c>
      <c r="C34" s="470" t="s">
        <v>116</v>
      </c>
      <c r="D34" s="470" t="s">
        <v>533</v>
      </c>
      <c r="E34" s="471" t="s">
        <v>226</v>
      </c>
      <c r="F34" s="386" t="s">
        <v>191</v>
      </c>
      <c r="G34" s="386" t="s">
        <v>1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432</v>
      </c>
      <c r="C35" s="267"/>
      <c r="D35" s="267"/>
      <c r="E35" s="256" t="s">
        <v>534</v>
      </c>
      <c r="F35" s="288"/>
      <c r="G35" s="466"/>
      <c r="H35" s="463">
        <f>I35+J35</f>
        <v>620680</v>
      </c>
      <c r="I35" s="467">
        <f>I36</f>
        <v>620680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433</v>
      </c>
      <c r="C36" s="260"/>
      <c r="D36" s="260"/>
      <c r="E36" s="268" t="s">
        <v>534</v>
      </c>
      <c r="F36" s="292"/>
      <c r="G36" s="269"/>
      <c r="H36" s="465">
        <f>I36+J36</f>
        <v>620680</v>
      </c>
      <c r="I36" s="468">
        <f>SUM(I37:I46)</f>
        <v>620680</v>
      </c>
      <c r="J36" s="299"/>
      <c r="K36" s="300"/>
    </row>
    <row r="37" spans="2:11" s="183" customFormat="1" ht="80.25" customHeight="1">
      <c r="B37" s="472" t="s">
        <v>434</v>
      </c>
      <c r="C37" s="472" t="s">
        <v>547</v>
      </c>
      <c r="D37" s="472" t="s">
        <v>408</v>
      </c>
      <c r="E37" s="473" t="s">
        <v>549</v>
      </c>
      <c r="F37" s="378" t="s">
        <v>582</v>
      </c>
      <c r="G37" s="378" t="s">
        <v>583</v>
      </c>
      <c r="H37" s="474">
        <f>I37+J37</f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452</v>
      </c>
      <c r="C38" s="101" t="s">
        <v>453</v>
      </c>
      <c r="D38" s="101" t="s">
        <v>535</v>
      </c>
      <c r="E38" s="108" t="s">
        <v>454</v>
      </c>
      <c r="F38" s="359" t="s">
        <v>192</v>
      </c>
      <c r="G38" s="359" t="s">
        <v>2</v>
      </c>
      <c r="H38" s="474">
        <f aca="true" t="shared" si="2" ref="H38:H46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455</v>
      </c>
      <c r="C39" s="101" t="s">
        <v>456</v>
      </c>
      <c r="D39" s="101" t="s">
        <v>536</v>
      </c>
      <c r="E39" s="108" t="s">
        <v>448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468</v>
      </c>
      <c r="C40" s="234" t="s">
        <v>137</v>
      </c>
      <c r="D40" s="234" t="s">
        <v>536</v>
      </c>
      <c r="E40" s="209" t="s">
        <v>244</v>
      </c>
      <c r="F40" s="377" t="s">
        <v>361</v>
      </c>
      <c r="G40" s="377" t="s">
        <v>362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477</v>
      </c>
      <c r="C41" s="231" t="s">
        <v>114</v>
      </c>
      <c r="D41" s="332" t="s">
        <v>157</v>
      </c>
      <c r="E41" s="108" t="s">
        <v>476</v>
      </c>
      <c r="F41" s="378" t="s">
        <v>363</v>
      </c>
      <c r="G41" s="378" t="s">
        <v>364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479</v>
      </c>
      <c r="C42" s="98" t="s">
        <v>474</v>
      </c>
      <c r="D42" s="98" t="s">
        <v>169</v>
      </c>
      <c r="E42" s="207" t="s">
        <v>475</v>
      </c>
      <c r="F42" s="380" t="s">
        <v>365</v>
      </c>
      <c r="G42" s="380" t="s">
        <v>366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479</v>
      </c>
      <c r="C43" s="98" t="s">
        <v>474</v>
      </c>
      <c r="D43" s="98" t="s">
        <v>169</v>
      </c>
      <c r="E43" s="207" t="s">
        <v>475</v>
      </c>
      <c r="F43" s="377" t="s">
        <v>163</v>
      </c>
      <c r="G43" s="377" t="s">
        <v>164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479</v>
      </c>
      <c r="C44" s="98" t="s">
        <v>474</v>
      </c>
      <c r="D44" s="98" t="s">
        <v>169</v>
      </c>
      <c r="E44" s="207" t="s">
        <v>475</v>
      </c>
      <c r="F44" s="379" t="s">
        <v>367</v>
      </c>
      <c r="G44" s="379" t="s">
        <v>368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479</v>
      </c>
      <c r="C45" s="98" t="s">
        <v>474</v>
      </c>
      <c r="D45" s="98" t="s">
        <v>169</v>
      </c>
      <c r="E45" s="207" t="s">
        <v>475</v>
      </c>
      <c r="F45" s="379" t="s">
        <v>193</v>
      </c>
      <c r="G45" s="379" t="s">
        <v>369</v>
      </c>
      <c r="H45" s="474">
        <f t="shared" si="2"/>
        <v>53040</v>
      </c>
      <c r="I45" s="184">
        <v>53040</v>
      </c>
      <c r="J45" s="184"/>
      <c r="K45" s="239"/>
    </row>
    <row r="46" spans="1:11" ht="75.75" thickBot="1">
      <c r="A46" s="164"/>
      <c r="B46" s="98" t="s">
        <v>479</v>
      </c>
      <c r="C46" s="98" t="s">
        <v>474</v>
      </c>
      <c r="D46" s="98" t="s">
        <v>169</v>
      </c>
      <c r="E46" s="207" t="s">
        <v>475</v>
      </c>
      <c r="F46" s="376" t="s">
        <v>210</v>
      </c>
      <c r="G46" s="376" t="s">
        <v>3</v>
      </c>
      <c r="H46" s="474">
        <f t="shared" si="2"/>
        <v>102726</v>
      </c>
      <c r="I46" s="237">
        <v>102726</v>
      </c>
      <c r="J46" s="237"/>
      <c r="K46" s="362"/>
    </row>
    <row r="47" spans="1:11" ht="81">
      <c r="A47" s="164"/>
      <c r="B47" s="270" t="s">
        <v>182</v>
      </c>
      <c r="C47" s="271"/>
      <c r="D47" s="271"/>
      <c r="E47" s="256" t="s">
        <v>539</v>
      </c>
      <c r="F47" s="272"/>
      <c r="G47" s="272"/>
      <c r="H47" s="475">
        <f>I47+J47</f>
        <v>160500</v>
      </c>
      <c r="I47" s="297">
        <f>I48</f>
        <v>160500</v>
      </c>
      <c r="J47" s="297">
        <f>J49+J50</f>
        <v>0</v>
      </c>
      <c r="K47" s="298"/>
    </row>
    <row r="48" spans="1:11" ht="78.75" thickBot="1">
      <c r="A48" s="164"/>
      <c r="B48" s="259" t="s">
        <v>183</v>
      </c>
      <c r="C48" s="260"/>
      <c r="D48" s="260"/>
      <c r="E48" s="268" t="s">
        <v>539</v>
      </c>
      <c r="F48" s="273"/>
      <c r="G48" s="273"/>
      <c r="H48" s="465">
        <f>I48+J48</f>
        <v>160500</v>
      </c>
      <c r="I48" s="299">
        <f>I49+I50</f>
        <v>160500</v>
      </c>
      <c r="J48" s="299"/>
      <c r="K48" s="300"/>
    </row>
    <row r="49" spans="1:11" ht="75">
      <c r="A49" s="164"/>
      <c r="B49" s="476">
        <v>1014082</v>
      </c>
      <c r="C49" s="477" t="s">
        <v>487</v>
      </c>
      <c r="D49" s="477" t="s">
        <v>245</v>
      </c>
      <c r="E49" s="478" t="s">
        <v>489</v>
      </c>
      <c r="F49" s="375" t="s">
        <v>240</v>
      </c>
      <c r="G49" s="375" t="s">
        <v>570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487</v>
      </c>
      <c r="D50" s="231" t="s">
        <v>245</v>
      </c>
      <c r="E50" s="372" t="s">
        <v>489</v>
      </c>
      <c r="F50" s="374" t="s">
        <v>211</v>
      </c>
      <c r="G50" s="374" t="s">
        <v>4</v>
      </c>
      <c r="H50" s="479">
        <v>88000</v>
      </c>
      <c r="I50" s="236">
        <v>88000</v>
      </c>
      <c r="J50" s="236"/>
      <c r="K50" s="244"/>
    </row>
    <row r="51" spans="1:11" ht="61.5" hidden="1" thickBot="1">
      <c r="A51" s="164"/>
      <c r="B51" s="270" t="s">
        <v>241</v>
      </c>
      <c r="C51" s="271"/>
      <c r="D51" s="271"/>
      <c r="E51" s="256" t="s">
        <v>72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242</v>
      </c>
      <c r="C52" s="364"/>
      <c r="D52" s="364"/>
      <c r="E52" s="365" t="s">
        <v>72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28.5" customHeight="1" thickBot="1">
      <c r="A54" s="164"/>
      <c r="B54" s="302"/>
      <c r="C54" s="303"/>
      <c r="D54" s="304"/>
      <c r="E54" s="305" t="s">
        <v>78</v>
      </c>
      <c r="F54" s="306"/>
      <c r="G54" s="305"/>
      <c r="H54" s="480">
        <f>I54+J54</f>
        <v>9356080</v>
      </c>
      <c r="I54" s="307">
        <f>I7+I26+I35+I47</f>
        <v>8118380</v>
      </c>
      <c r="J54" s="307">
        <f>J7+J26+J35+J47</f>
        <v>1237700</v>
      </c>
      <c r="K54" s="307">
        <f>K7+K26+K35+K47</f>
        <v>1199000</v>
      </c>
    </row>
    <row r="55" spans="1:11" ht="14.25">
      <c r="A55" s="164"/>
      <c r="B55" s="164"/>
      <c r="C55" s="185"/>
      <c r="D55" s="185"/>
      <c r="E55" s="186"/>
      <c r="F55" s="186"/>
      <c r="G55" s="186"/>
      <c r="H55" s="186"/>
      <c r="I55" s="187"/>
      <c r="J55" s="187"/>
      <c r="K55" s="187"/>
    </row>
    <row r="56" spans="1:11" ht="18.75">
      <c r="A56" s="164"/>
      <c r="B56" s="164"/>
      <c r="C56" s="188"/>
      <c r="D56" s="188"/>
      <c r="E56" s="370" t="s">
        <v>398</v>
      </c>
      <c r="F56" s="163"/>
      <c r="G56" s="163"/>
      <c r="H56" s="163"/>
      <c r="I56" s="189"/>
      <c r="J56" s="371" t="s">
        <v>243</v>
      </c>
      <c r="K56" s="189"/>
    </row>
    <row r="57" spans="1:11" ht="12.75">
      <c r="A57" s="164"/>
      <c r="B57" s="164"/>
      <c r="C57" s="188"/>
      <c r="D57" s="188"/>
      <c r="E57" s="163"/>
      <c r="F57" s="163"/>
      <c r="G57" s="163"/>
      <c r="H57" s="163"/>
      <c r="I57" s="189"/>
      <c r="J57" s="189"/>
      <c r="K57" s="189"/>
    </row>
    <row r="58" spans="1:11" ht="12.75">
      <c r="A58" s="164"/>
      <c r="B58" s="164"/>
      <c r="C58" s="188"/>
      <c r="D58" s="188"/>
      <c r="E58" s="163"/>
      <c r="F58" s="163"/>
      <c r="G58" s="163"/>
      <c r="H58" s="163"/>
      <c r="I58" s="189"/>
      <c r="J58" s="189"/>
      <c r="K58" s="189"/>
    </row>
    <row r="59" spans="1:11" ht="12.75">
      <c r="A59" s="164"/>
      <c r="B59" s="164"/>
      <c r="C59" s="188"/>
      <c r="D59" s="188"/>
      <c r="E59" s="163"/>
      <c r="F59" s="163"/>
      <c r="G59" s="163"/>
      <c r="H59" s="163"/>
      <c r="I59" s="189"/>
      <c r="J59" s="189"/>
      <c r="K59" s="189"/>
    </row>
    <row r="60" spans="1:11" ht="12.75">
      <c r="A60" s="164"/>
      <c r="B60" s="164"/>
      <c r="C60" s="188"/>
      <c r="D60" s="188"/>
      <c r="E60" s="163"/>
      <c r="F60" s="163"/>
      <c r="G60" s="163"/>
      <c r="H60" s="163"/>
      <c r="I60" s="189"/>
      <c r="J60" s="189"/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3:11" ht="12.75">
      <c r="C73" s="188"/>
      <c r="D73" s="188"/>
      <c r="E73" s="163"/>
      <c r="F73" s="163"/>
      <c r="G73" s="163"/>
      <c r="H73" s="163"/>
      <c r="I73" s="189"/>
      <c r="J73" s="189"/>
      <c r="K73" s="189"/>
    </row>
    <row r="74" spans="3:11" ht="12.75">
      <c r="C74" s="162"/>
      <c r="D74" s="162"/>
      <c r="E74" s="163"/>
      <c r="F74" s="163"/>
      <c r="G74" s="163"/>
      <c r="H74" s="163"/>
      <c r="I74" s="190"/>
      <c r="J74" s="190"/>
      <c r="K74" s="190"/>
    </row>
    <row r="75" spans="3:11" ht="12.75">
      <c r="C75" s="162"/>
      <c r="D75" s="162"/>
      <c r="E75" s="163"/>
      <c r="F75" s="163"/>
      <c r="G75" s="163"/>
      <c r="H75" s="163"/>
      <c r="I75" s="190"/>
      <c r="J75" s="190"/>
      <c r="K75" s="190"/>
    </row>
    <row r="76" spans="3:11" ht="12.75">
      <c r="C76" s="162"/>
      <c r="D76" s="162"/>
      <c r="E76" s="163"/>
      <c r="F76" s="163"/>
      <c r="G76" s="163"/>
      <c r="H76" s="163"/>
      <c r="I76" s="190"/>
      <c r="J76" s="190"/>
      <c r="K76" s="190"/>
    </row>
    <row r="77" spans="3:11" ht="12.75">
      <c r="C77" s="162"/>
      <c r="D77" s="162"/>
      <c r="E77" s="163"/>
      <c r="F77" s="163"/>
      <c r="G77" s="163"/>
      <c r="H77" s="163"/>
      <c r="I77" s="190"/>
      <c r="J77" s="190"/>
      <c r="K77" s="190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6:8" ht="12.75">
      <c r="F117" s="192"/>
      <c r="G117" s="192"/>
      <c r="H117" s="192"/>
    </row>
    <row r="118" spans="6:8" ht="12.75">
      <c r="F118" s="192"/>
      <c r="G118" s="192"/>
      <c r="H118" s="192"/>
    </row>
    <row r="119" spans="6:8" ht="12.75">
      <c r="F119" s="192"/>
      <c r="G119" s="192"/>
      <c r="H119" s="192"/>
    </row>
    <row r="120" spans="6:8" ht="12.75">
      <c r="F120" s="192"/>
      <c r="G120" s="192"/>
      <c r="H120" s="192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</sheetData>
  <sheetProtection/>
  <mergeCells count="12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672" t="s">
        <v>595</v>
      </c>
      <c r="E1" s="672"/>
      <c r="F1" s="672"/>
      <c r="G1" s="672"/>
    </row>
    <row r="2" spans="2:10" ht="75" customHeight="1">
      <c r="B2" s="676" t="s">
        <v>207</v>
      </c>
      <c r="C2" s="676"/>
      <c r="D2" s="676"/>
      <c r="J2" s="166"/>
    </row>
    <row r="3" spans="3:16" ht="16.5" customHeight="1" thickBot="1">
      <c r="C3" s="167"/>
      <c r="D3" s="441"/>
      <c r="P3" s="241"/>
    </row>
    <row r="4" spans="2:4" ht="92.25" customHeight="1">
      <c r="B4" s="650" t="s">
        <v>287</v>
      </c>
      <c r="C4" s="650" t="s">
        <v>7</v>
      </c>
      <c r="D4" s="664" t="s">
        <v>8</v>
      </c>
    </row>
    <row r="5" spans="2:4" ht="35.25" customHeight="1" thickBot="1">
      <c r="B5" s="651"/>
      <c r="C5" s="651"/>
      <c r="D5" s="665"/>
    </row>
    <row r="6" spans="1:4" s="175" customFormat="1" ht="15.75">
      <c r="A6" s="169"/>
      <c r="B6" s="170">
        <v>1</v>
      </c>
      <c r="C6" s="170">
        <v>2</v>
      </c>
      <c r="D6" s="520">
        <v>3</v>
      </c>
    </row>
    <row r="7" spans="1:4" s="175" customFormat="1" ht="75.75" customHeight="1">
      <c r="A7" s="169"/>
      <c r="B7" s="524" t="s">
        <v>26</v>
      </c>
      <c r="C7" s="535" t="s">
        <v>9</v>
      </c>
      <c r="D7" s="529" t="s">
        <v>33</v>
      </c>
    </row>
    <row r="8" spans="1:4" s="175" customFormat="1" ht="84.75" customHeight="1">
      <c r="A8" s="169"/>
      <c r="B8" s="523" t="s">
        <v>27</v>
      </c>
      <c r="C8" s="349" t="s">
        <v>268</v>
      </c>
      <c r="D8" s="522" t="s">
        <v>406</v>
      </c>
    </row>
    <row r="9" spans="1:4" s="175" customFormat="1" ht="69.75" customHeight="1">
      <c r="A9" s="169"/>
      <c r="B9" s="524" t="s">
        <v>28</v>
      </c>
      <c r="C9" s="482" t="s">
        <v>41</v>
      </c>
      <c r="D9" s="673" t="s">
        <v>44</v>
      </c>
    </row>
    <row r="10" spans="1:4" s="175" customFormat="1" ht="56.25" customHeight="1" hidden="1">
      <c r="A10" s="169"/>
      <c r="B10" s="521"/>
      <c r="C10" s="223"/>
      <c r="D10" s="674"/>
    </row>
    <row r="11" spans="1:4" s="175" customFormat="1" ht="39.75" customHeight="1">
      <c r="A11" s="169"/>
      <c r="B11" s="524" t="s">
        <v>29</v>
      </c>
      <c r="C11" s="231" t="s">
        <v>373</v>
      </c>
      <c r="D11" s="674"/>
    </row>
    <row r="12" spans="1:4" s="175" customFormat="1" ht="96.75" customHeight="1">
      <c r="A12" s="169"/>
      <c r="B12" s="524" t="s">
        <v>30</v>
      </c>
      <c r="C12" s="231" t="s">
        <v>10</v>
      </c>
      <c r="D12" s="674"/>
    </row>
    <row r="13" spans="1:4" s="175" customFormat="1" ht="95.25" customHeight="1" hidden="1">
      <c r="A13" s="169"/>
      <c r="B13" s="526" t="s">
        <v>516</v>
      </c>
      <c r="C13" s="231" t="s">
        <v>517</v>
      </c>
      <c r="D13" s="674"/>
    </row>
    <row r="14" spans="1:4" s="175" customFormat="1" ht="95.25" customHeight="1">
      <c r="A14" s="169"/>
      <c r="B14" s="524" t="s">
        <v>31</v>
      </c>
      <c r="C14" s="483" t="s">
        <v>42</v>
      </c>
      <c r="D14" s="675"/>
    </row>
    <row r="15" spans="1:4" s="175" customFormat="1" ht="95.25" customHeight="1">
      <c r="A15" s="169"/>
      <c r="B15" s="524" t="s">
        <v>32</v>
      </c>
      <c r="C15" s="483" t="s">
        <v>11</v>
      </c>
      <c r="D15" s="525" t="s">
        <v>406</v>
      </c>
    </row>
    <row r="16" spans="1:4" s="175" customFormat="1" ht="65.25" customHeight="1">
      <c r="A16" s="169"/>
      <c r="B16" s="527" t="s">
        <v>34</v>
      </c>
      <c r="C16" s="343" t="s">
        <v>12</v>
      </c>
      <c r="D16" s="525" t="s">
        <v>406</v>
      </c>
    </row>
    <row r="17" spans="1:4" s="175" customFormat="1" ht="74.25" customHeight="1" thickBot="1">
      <c r="A17" s="169"/>
      <c r="B17" s="528" t="s">
        <v>35</v>
      </c>
      <c r="C17" s="228" t="s">
        <v>13</v>
      </c>
      <c r="D17" s="525" t="s">
        <v>46</v>
      </c>
    </row>
    <row r="18" spans="1:10" s="175" customFormat="1" ht="183" customHeight="1" thickBot="1">
      <c r="A18" s="169"/>
      <c r="B18" s="528" t="s">
        <v>36</v>
      </c>
      <c r="C18" s="484" t="s">
        <v>45</v>
      </c>
      <c r="D18" s="529" t="s">
        <v>47</v>
      </c>
      <c r="J18" s="456"/>
    </row>
    <row r="19" spans="1:4" s="175" customFormat="1" ht="135" customHeight="1">
      <c r="A19" s="169"/>
      <c r="B19" s="528" t="s">
        <v>37</v>
      </c>
      <c r="C19" s="485" t="s">
        <v>14</v>
      </c>
      <c r="D19" s="529" t="s">
        <v>48</v>
      </c>
    </row>
    <row r="20" spans="2:4" s="179" customFormat="1" ht="115.5" customHeight="1">
      <c r="B20" s="530" t="s">
        <v>38</v>
      </c>
      <c r="C20" s="98" t="s">
        <v>260</v>
      </c>
      <c r="D20" s="525" t="s">
        <v>49</v>
      </c>
    </row>
    <row r="21" spans="2:4" s="180" customFormat="1" ht="87" customHeight="1">
      <c r="B21" s="526" t="s">
        <v>39</v>
      </c>
      <c r="C21" s="231" t="s">
        <v>15</v>
      </c>
      <c r="D21" s="531" t="s">
        <v>406</v>
      </c>
    </row>
    <row r="22" spans="1:4" ht="86.25" customHeight="1" thickBot="1">
      <c r="A22" s="164"/>
      <c r="B22" s="532" t="s">
        <v>40</v>
      </c>
      <c r="C22" s="533" t="s">
        <v>16</v>
      </c>
      <c r="D22" s="534" t="s">
        <v>48</v>
      </c>
    </row>
    <row r="23" spans="2:4" s="489" customFormat="1" ht="56.25" customHeight="1">
      <c r="B23" s="490"/>
      <c r="C23" s="370" t="s">
        <v>398</v>
      </c>
      <c r="D23" s="505" t="s">
        <v>81</v>
      </c>
    </row>
    <row r="24" spans="2:4" s="489" customFormat="1" ht="101.25" customHeight="1">
      <c r="B24" s="490"/>
      <c r="C24" s="490"/>
      <c r="D24" s="505"/>
    </row>
    <row r="25" spans="2:4" s="489" customFormat="1" ht="81.75" customHeight="1">
      <c r="B25" s="492"/>
      <c r="C25" s="490"/>
      <c r="D25" s="493"/>
    </row>
    <row r="26" spans="2:4" s="489" customFormat="1" ht="100.5" customHeight="1">
      <c r="B26" s="494"/>
      <c r="C26" s="494"/>
      <c r="D26" s="491"/>
    </row>
    <row r="27" spans="2:4" s="489" customFormat="1" ht="72" customHeight="1">
      <c r="B27" s="490"/>
      <c r="C27" s="490"/>
      <c r="D27" s="493"/>
    </row>
    <row r="28" spans="2:4" s="495" customFormat="1" ht="80.25" customHeight="1">
      <c r="B28" s="496"/>
      <c r="C28" s="496"/>
      <c r="D28" s="497"/>
    </row>
    <row r="29" spans="2:4" s="495" customFormat="1" ht="77.25" customHeight="1">
      <c r="B29" s="498"/>
      <c r="C29" s="499"/>
      <c r="D29" s="500"/>
    </row>
    <row r="30" spans="2:4" s="495" customFormat="1" ht="67.5" customHeight="1" hidden="1">
      <c r="B30" s="498"/>
      <c r="C30" s="499"/>
      <c r="D30" s="501"/>
    </row>
    <row r="31" spans="2:4" s="495" customFormat="1" ht="84" customHeight="1">
      <c r="B31" s="502"/>
      <c r="C31" s="492"/>
      <c r="D31" s="497"/>
    </row>
    <row r="32" spans="2:4" s="495" customFormat="1" ht="124.5" customHeight="1">
      <c r="B32" s="502"/>
      <c r="C32" s="490"/>
      <c r="D32" s="497"/>
    </row>
    <row r="33" spans="2:4" s="495" customFormat="1" ht="96.75" customHeight="1">
      <c r="B33" s="496"/>
      <c r="C33" s="496"/>
      <c r="D33" s="491"/>
    </row>
    <row r="34" spans="2:4" s="495" customFormat="1" ht="74.25" customHeight="1">
      <c r="B34" s="496"/>
      <c r="C34" s="496"/>
      <c r="D34" s="497"/>
    </row>
    <row r="35" spans="2:4" s="489" customFormat="1" ht="123" customHeight="1">
      <c r="B35" s="496"/>
      <c r="C35" s="496"/>
      <c r="D35" s="503"/>
    </row>
    <row r="36" spans="2:4" s="489" customFormat="1" ht="62.25" customHeight="1">
      <c r="B36" s="496"/>
      <c r="C36" s="496"/>
      <c r="D36" s="503"/>
    </row>
    <row r="37" spans="2:4" s="489" customFormat="1" ht="18.75">
      <c r="B37" s="496"/>
      <c r="C37" s="496"/>
      <c r="D37" s="503"/>
    </row>
    <row r="38" spans="2:4" s="489" customFormat="1" ht="18.75">
      <c r="B38" s="504"/>
      <c r="C38" s="490"/>
      <c r="D38" s="500"/>
    </row>
    <row r="39" spans="2:4" s="489" customFormat="1" ht="18.75">
      <c r="B39" s="504"/>
      <c r="C39" s="490"/>
      <c r="D39" s="500"/>
    </row>
    <row r="40" spans="1:4" ht="20.25" hidden="1">
      <c r="A40" s="164"/>
      <c r="B40" s="486" t="s">
        <v>241</v>
      </c>
      <c r="C40" s="487"/>
      <c r="D40" s="488"/>
    </row>
    <row r="41" spans="1:4" ht="21" hidden="1" thickBot="1">
      <c r="A41" s="164"/>
      <c r="B41" s="363" t="s">
        <v>242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9" t="s">
        <v>596</v>
      </c>
    </row>
    <row r="2" spans="2:13" ht="75" customHeight="1">
      <c r="B2" s="659" t="s">
        <v>208</v>
      </c>
      <c r="C2" s="659"/>
      <c r="D2" s="659"/>
      <c r="E2" s="659"/>
      <c r="F2" s="659"/>
      <c r="G2" s="659"/>
      <c r="M2" s="166"/>
    </row>
    <row r="3" spans="3:19" ht="16.5" customHeight="1" thickBot="1">
      <c r="C3" s="167"/>
      <c r="D3" s="167"/>
      <c r="E3" s="661"/>
      <c r="F3" s="661"/>
      <c r="G3" s="661"/>
      <c r="S3" s="241"/>
    </row>
    <row r="4" spans="2:7" ht="92.25" customHeight="1">
      <c r="B4" s="650" t="s">
        <v>575</v>
      </c>
      <c r="C4" s="650" t="s">
        <v>563</v>
      </c>
      <c r="D4" s="650" t="s">
        <v>576</v>
      </c>
      <c r="E4" s="670" t="s">
        <v>562</v>
      </c>
      <c r="F4" s="664" t="s">
        <v>418</v>
      </c>
      <c r="G4" s="668" t="s">
        <v>247</v>
      </c>
    </row>
    <row r="5" spans="2:7" ht="35.25" customHeight="1" thickBot="1">
      <c r="B5" s="651"/>
      <c r="C5" s="651"/>
      <c r="D5" s="651"/>
      <c r="E5" s="671"/>
      <c r="F5" s="665"/>
      <c r="G5" s="669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407</v>
      </c>
      <c r="C7" s="255"/>
      <c r="D7" s="255"/>
      <c r="E7" s="256" t="s">
        <v>406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173</v>
      </c>
      <c r="C8" s="260"/>
      <c r="D8" s="260"/>
      <c r="E8" s="261" t="s">
        <v>406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238</v>
      </c>
      <c r="F9" s="242" t="s">
        <v>239</v>
      </c>
      <c r="G9" s="239"/>
    </row>
    <row r="10" spans="1:7" s="175" customFormat="1" ht="57.75" customHeight="1">
      <c r="A10" s="169"/>
      <c r="B10" s="234" t="s">
        <v>494</v>
      </c>
      <c r="C10" s="231" t="s">
        <v>321</v>
      </c>
      <c r="D10" s="231" t="s">
        <v>411</v>
      </c>
      <c r="E10" s="108" t="s">
        <v>495</v>
      </c>
      <c r="F10" s="377" t="s">
        <v>419</v>
      </c>
      <c r="G10" s="227">
        <v>14700</v>
      </c>
    </row>
    <row r="11" spans="1:7" s="175" customFormat="1" ht="38.25" thickBot="1">
      <c r="A11" s="169"/>
      <c r="B11" s="234" t="s">
        <v>494</v>
      </c>
      <c r="C11" s="231" t="s">
        <v>321</v>
      </c>
      <c r="D11" s="231" t="s">
        <v>411</v>
      </c>
      <c r="E11" s="108" t="s">
        <v>495</v>
      </c>
      <c r="F11" s="377" t="s">
        <v>420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78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398</v>
      </c>
      <c r="F14" s="163"/>
      <c r="G14" s="371" t="s">
        <v>81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2019-02-27T10:26:46Z</cp:lastPrinted>
  <dcterms:created xsi:type="dcterms:W3CDTF">2004-10-20T08:35:41Z</dcterms:created>
  <dcterms:modified xsi:type="dcterms:W3CDTF">2019-02-27T11:01:06Z</dcterms:modified>
  <cp:category/>
  <cp:version/>
  <cp:contentType/>
  <cp:contentStatus/>
</cp:coreProperties>
</file>